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autoCompressPictures="0" defaultThemeVersion="124226"/>
  <bookViews>
    <workbookView xWindow="240" yWindow="660" windowWidth="19440" windowHeight="9030" tabRatio="822"/>
  </bookViews>
  <sheets>
    <sheet name="Gesamt" sheetId="82" r:id="rId1"/>
    <sheet name="Kat 1" sheetId="76" r:id="rId2"/>
    <sheet name="Kat 2" sheetId="74" r:id="rId3"/>
    <sheet name="Kat 3" sheetId="73" r:id="rId4"/>
    <sheet name="Einzahlungen" sheetId="83" state="hidden" r:id="rId5"/>
    <sheet name="Produkte" sheetId="84" state="hidden" r:id="rId6"/>
  </sheets>
  <definedNames>
    <definedName name="_xlnm._FilterDatabase" localSheetId="1" hidden="1">'Kat 1'!$A$1:$AE$15</definedName>
    <definedName name="_xlnm._FilterDatabase" localSheetId="2" hidden="1">'Kat 2'!$A$1:$AE$65</definedName>
    <definedName name="_xlnm._FilterDatabase" localSheetId="3" hidden="1">'Kat 3'!$A$1:$AF$138</definedName>
    <definedName name="_xlnm._FilterDatabase" localSheetId="5" hidden="1">Produkte!$A$5:$I$5</definedName>
    <definedName name="_xlnm.Print_Titles" localSheetId="1">'Kat 1'!$1:$1</definedName>
    <definedName name="_xlnm.Print_Titles" localSheetId="2">'Kat 2'!$1:$1</definedName>
    <definedName name="_xlnm.Print_Titles" localSheetId="3">'Kat 3'!$1:$1</definedName>
    <definedName name="Z_BA740DD0_A8D6_4FF1_911F_75E2817B4FB3_.wvu.Cols" localSheetId="1" hidden="1">'Kat 1'!#REF!,'Kat 1'!#REF!</definedName>
    <definedName name="Z_BA740DD0_A8D6_4FF1_911F_75E2817B4FB3_.wvu.Cols" localSheetId="2" hidden="1">'Kat 2'!#REF!,'Kat 2'!#REF!</definedName>
    <definedName name="Z_BA740DD0_A8D6_4FF1_911F_75E2817B4FB3_.wvu.Cols" localSheetId="3" hidden="1">'Kat 3'!#REF!,'Kat 3'!#REF!</definedName>
    <definedName name="Z_BA740DD0_A8D6_4FF1_911F_75E2817B4FB3_.wvu.FilterData" localSheetId="1" hidden="1">'Kat 1'!$A$1:$R$15</definedName>
    <definedName name="Z_BA740DD0_A8D6_4FF1_911F_75E2817B4FB3_.wvu.FilterData" localSheetId="2" hidden="1">'Kat 2'!#REF!</definedName>
    <definedName name="Z_BA740DD0_A8D6_4FF1_911F_75E2817B4FB3_.wvu.FilterData" localSheetId="3" hidden="1">'Kat 3'!#REF!</definedName>
    <definedName name="Z_BA740DD0_A8D6_4FF1_911F_75E2817B4FB3_.wvu.PrintArea" localSheetId="1" hidden="1">'Kat 1'!$A$1:$O$15</definedName>
    <definedName name="Z_BA740DD0_A8D6_4FF1_911F_75E2817B4FB3_.wvu.PrintArea" localSheetId="2" hidden="1">'Kat 2'!#REF!</definedName>
    <definedName name="Z_BA740DD0_A8D6_4FF1_911F_75E2817B4FB3_.wvu.PrintArea" localSheetId="3" hidden="1">'Kat 3'!#REF!</definedName>
    <definedName name="Z_BA740DD0_A8D6_4FF1_911F_75E2817B4FB3_.wvu.PrintTitles" localSheetId="1" hidden="1">'Kat 1'!$1:$1</definedName>
    <definedName name="Z_BA740DD0_A8D6_4FF1_911F_75E2817B4FB3_.wvu.PrintTitles" localSheetId="2" hidden="1">'Kat 2'!#REF!</definedName>
    <definedName name="Z_BA740DD0_A8D6_4FF1_911F_75E2817B4FB3_.wvu.PrintTitles" localSheetId="3" hidden="1">'Kat 3'!#REF!</definedName>
  </definedNames>
  <calcPr calcId="145621"/>
  <customWorkbookViews>
    <customWorkbookView name="a20pc09 - Persönliche Ansicht" guid="{BA740DD0-A8D6-4FF1-911F-75E2817B4FB3}" mergeInterval="0" personalView="1" maximized="1" windowWidth="1276" windowHeight="887" activeSheetId="73"/>
  </customWorkbookViews>
</workbook>
</file>

<file path=xl/calcChain.xml><?xml version="1.0" encoding="utf-8"?>
<calcChain xmlns="http://schemas.openxmlformats.org/spreadsheetml/2006/main">
  <c r="G23" i="82" l="1"/>
  <c r="E23" i="82"/>
  <c r="AA3" i="74" l="1"/>
  <c r="AA4" i="74" s="1"/>
  <c r="AA5" i="74" s="1"/>
  <c r="AA6" i="74" s="1"/>
  <c r="AA7" i="74" s="1"/>
  <c r="AA8" i="74" s="1"/>
  <c r="AA9" i="74" s="1"/>
  <c r="AA10" i="74" s="1"/>
  <c r="AA11" i="74" s="1"/>
  <c r="AA12" i="74" s="1"/>
  <c r="AA13" i="74" s="1"/>
  <c r="AA14" i="74" s="1"/>
  <c r="AA15" i="74" s="1"/>
  <c r="AA16" i="74" s="1"/>
  <c r="AA17" i="74" s="1"/>
  <c r="AA18" i="74" s="1"/>
  <c r="AA19" i="74" s="1"/>
  <c r="AA20" i="74" s="1"/>
  <c r="AA21" i="74" s="1"/>
  <c r="AA22" i="74" s="1"/>
  <c r="AA23" i="74" s="1"/>
  <c r="AA24" i="74" s="1"/>
  <c r="AA25" i="74" s="1"/>
  <c r="AA26" i="74" s="1"/>
  <c r="AA27" i="74" s="1"/>
  <c r="AA28" i="74" s="1"/>
  <c r="AA29" i="74" s="1"/>
  <c r="AA30" i="74" s="1"/>
  <c r="AA31" i="74" s="1"/>
  <c r="AA32" i="74" s="1"/>
  <c r="AA33" i="74" s="1"/>
  <c r="AA34" i="74" s="1"/>
  <c r="AA35" i="74" s="1"/>
  <c r="AA36" i="74" s="1"/>
  <c r="AA37" i="74" s="1"/>
  <c r="AA38" i="74" s="1"/>
  <c r="AA39" i="74" s="1"/>
  <c r="AA40" i="74" s="1"/>
  <c r="AA41" i="74" s="1"/>
  <c r="AA42" i="74" s="1"/>
  <c r="AA43" i="74" s="1"/>
  <c r="AA44" i="74" s="1"/>
  <c r="AA45" i="74" s="1"/>
  <c r="AA46" i="74" s="1"/>
  <c r="AA47" i="74" s="1"/>
  <c r="AA48" i="74" s="1"/>
  <c r="AA49" i="74" s="1"/>
  <c r="AA50" i="74" s="1"/>
  <c r="Z3" i="74"/>
  <c r="Z4" i="74" s="1"/>
  <c r="Z5" i="74" s="1"/>
  <c r="Z6" i="74" s="1"/>
  <c r="Z7" i="74" s="1"/>
  <c r="Z8" i="74" s="1"/>
  <c r="Z9" i="74" s="1"/>
  <c r="Z10" i="74" s="1"/>
  <c r="Z11" i="74" s="1"/>
  <c r="Z12" i="74" s="1"/>
  <c r="Z13" i="74" s="1"/>
  <c r="Z14" i="74" s="1"/>
  <c r="Z15" i="74" s="1"/>
  <c r="Z16" i="74" s="1"/>
  <c r="Z17" i="74" s="1"/>
  <c r="Z18" i="74" s="1"/>
  <c r="Z19" i="74" s="1"/>
  <c r="Z20" i="74" s="1"/>
  <c r="Z21" i="74" s="1"/>
  <c r="Z22" i="74" s="1"/>
  <c r="Z23" i="74" s="1"/>
  <c r="Z24" i="74" s="1"/>
  <c r="Z25" i="74" s="1"/>
  <c r="Z26" i="74" s="1"/>
  <c r="Z27" i="74" s="1"/>
  <c r="Z28" i="74" s="1"/>
  <c r="Z29" i="74" s="1"/>
  <c r="Z30" i="74" s="1"/>
  <c r="Z31" i="74" s="1"/>
  <c r="Z32" i="74" s="1"/>
  <c r="Z33" i="74" s="1"/>
  <c r="Z34" i="74" s="1"/>
  <c r="Z35" i="74" s="1"/>
  <c r="Z36" i="74" s="1"/>
  <c r="Z37" i="74" s="1"/>
  <c r="Z38" i="74" s="1"/>
  <c r="Z39" i="74" s="1"/>
  <c r="Z40" i="74" s="1"/>
  <c r="Z41" i="74" s="1"/>
  <c r="Z42" i="74" s="1"/>
  <c r="Z43" i="74" s="1"/>
  <c r="Z44" i="74" s="1"/>
  <c r="Z45" i="74" s="1"/>
  <c r="Z46" i="74" s="1"/>
  <c r="Z47" i="74" s="1"/>
  <c r="Z48" i="74" s="1"/>
  <c r="Z49" i="74" s="1"/>
  <c r="Z50" i="74" s="1"/>
  <c r="AA2" i="74"/>
  <c r="Z2" i="74"/>
  <c r="AA5" i="76"/>
  <c r="AA6" i="76" s="1"/>
  <c r="AA7" i="76" s="1"/>
  <c r="AA8" i="76" s="1"/>
  <c r="AA9" i="76" s="1"/>
  <c r="AA10" i="76" s="1"/>
  <c r="AA11" i="76" s="1"/>
  <c r="AA12" i="76" s="1"/>
  <c r="AA13" i="76" s="1"/>
  <c r="AA4" i="76"/>
  <c r="Z4" i="76"/>
  <c r="Z5" i="76" s="1"/>
  <c r="Z6" i="76" s="1"/>
  <c r="Z7" i="76" s="1"/>
  <c r="Z8" i="76" s="1"/>
  <c r="Z9" i="76" s="1"/>
  <c r="Z10" i="76" s="1"/>
  <c r="Z11" i="76" s="1"/>
  <c r="Z12" i="76" s="1"/>
  <c r="Z13" i="76" s="1"/>
  <c r="AA3" i="76"/>
  <c r="Z3" i="76"/>
  <c r="AA2" i="76"/>
  <c r="Z2" i="76"/>
  <c r="M66" i="73"/>
  <c r="L66" i="73"/>
  <c r="I66" i="73"/>
  <c r="M65" i="73"/>
  <c r="L65" i="73"/>
  <c r="I65" i="73"/>
  <c r="M52" i="73"/>
  <c r="L52" i="73"/>
  <c r="I52" i="73"/>
  <c r="U51" i="74"/>
  <c r="T51" i="74"/>
  <c r="S51" i="74"/>
  <c r="R51" i="74"/>
  <c r="Q51" i="74"/>
  <c r="P51" i="74"/>
  <c r="O51" i="74"/>
  <c r="N51" i="74"/>
  <c r="U136" i="73" l="1"/>
  <c r="T136" i="73"/>
  <c r="S136" i="73"/>
  <c r="R136" i="73"/>
  <c r="Q136" i="73"/>
  <c r="P136" i="73"/>
  <c r="O136" i="73"/>
  <c r="N136" i="73"/>
  <c r="AD67" i="73"/>
  <c r="AC67" i="73"/>
  <c r="AE136" i="73"/>
  <c r="AD136" i="73"/>
  <c r="AC136" i="73"/>
  <c r="AB136" i="73"/>
  <c r="T67" i="73"/>
  <c r="S67" i="73"/>
  <c r="R67" i="73"/>
  <c r="Q67" i="73"/>
  <c r="P67" i="73"/>
  <c r="O67" i="73"/>
  <c r="N67" i="73"/>
  <c r="AB67" i="73"/>
  <c r="Q137" i="73" l="1"/>
  <c r="O137" i="73"/>
  <c r="T137" i="73"/>
  <c r="P137" i="73"/>
  <c r="S137" i="73"/>
  <c r="N137" i="73"/>
  <c r="R137" i="73"/>
  <c r="M58" i="73" l="1"/>
  <c r="L58" i="73"/>
  <c r="I58" i="73"/>
  <c r="M10" i="73" l="1"/>
  <c r="L10" i="73"/>
  <c r="I17" i="73"/>
  <c r="M106" i="73" l="1"/>
  <c r="L106" i="73"/>
  <c r="I106" i="73"/>
  <c r="M117" i="73"/>
  <c r="L117" i="73"/>
  <c r="I117" i="73"/>
  <c r="M15" i="73"/>
  <c r="L15" i="73"/>
  <c r="I15" i="73"/>
  <c r="AC62" i="74" l="1"/>
  <c r="AD62" i="74"/>
  <c r="AE62" i="74"/>
  <c r="AB62" i="74"/>
  <c r="U62" i="74"/>
  <c r="T62" i="74"/>
  <c r="S62" i="74"/>
  <c r="S63" i="74" s="1"/>
  <c r="R62" i="74"/>
  <c r="Q62" i="74"/>
  <c r="P62" i="74"/>
  <c r="O62" i="74"/>
  <c r="O63" i="74" s="1"/>
  <c r="N62" i="74"/>
  <c r="AE51" i="74"/>
  <c r="AD51" i="74"/>
  <c r="AC51" i="74"/>
  <c r="AB51" i="74"/>
  <c r="M9" i="76"/>
  <c r="L9" i="76"/>
  <c r="I13" i="76"/>
  <c r="P63" i="74" l="1"/>
  <c r="T63" i="74"/>
  <c r="Q63" i="74"/>
  <c r="U63" i="74"/>
  <c r="N63" i="74"/>
  <c r="R63" i="74"/>
  <c r="M27" i="73" l="1"/>
  <c r="L27" i="73"/>
  <c r="I27" i="73"/>
  <c r="M26" i="73"/>
  <c r="L26" i="73"/>
  <c r="I26" i="73"/>
  <c r="E22" i="82" l="1"/>
  <c r="M41" i="73" l="1"/>
  <c r="L41" i="73"/>
  <c r="U14" i="76" l="1"/>
  <c r="T14" i="76"/>
  <c r="S14" i="76"/>
  <c r="R14" i="76"/>
  <c r="Q14" i="76"/>
  <c r="P14" i="76"/>
  <c r="O14" i="76"/>
  <c r="N14" i="76"/>
  <c r="M13" i="76"/>
  <c r="L13" i="76"/>
  <c r="D8" i="82" l="1"/>
  <c r="F7" i="82" l="1"/>
  <c r="D7" i="82"/>
  <c r="M11" i="76"/>
  <c r="L11" i="76"/>
  <c r="I12" i="76"/>
  <c r="I11" i="76"/>
  <c r="M48" i="74" l="1"/>
  <c r="L48" i="74"/>
  <c r="I48" i="74"/>
  <c r="M46" i="74" l="1"/>
  <c r="L46" i="74"/>
  <c r="I46" i="74"/>
  <c r="M45" i="74"/>
  <c r="L45" i="74"/>
  <c r="I45" i="74"/>
  <c r="AC137" i="73" l="1"/>
  <c r="AD137" i="73"/>
  <c r="AB137" i="73"/>
  <c r="M10" i="76" l="1"/>
  <c r="L10" i="76"/>
  <c r="I10" i="76"/>
  <c r="L34" i="73" l="1"/>
  <c r="M34" i="73"/>
  <c r="L35" i="73"/>
  <c r="M35" i="73"/>
  <c r="L36" i="73"/>
  <c r="M36" i="73"/>
  <c r="L37" i="73"/>
  <c r="M37" i="73"/>
  <c r="V137" i="73" l="1"/>
  <c r="W137" i="73"/>
  <c r="M61" i="74"/>
  <c r="L61" i="74"/>
  <c r="M60" i="74"/>
  <c r="L60" i="74"/>
  <c r="M59" i="74"/>
  <c r="L59" i="74"/>
  <c r="M58" i="74"/>
  <c r="L58" i="74"/>
  <c r="M57" i="74"/>
  <c r="L57" i="74"/>
  <c r="M56" i="74"/>
  <c r="L56" i="74"/>
  <c r="M55" i="74"/>
  <c r="L55" i="74"/>
  <c r="M54" i="74"/>
  <c r="L54" i="74"/>
  <c r="M53" i="74"/>
  <c r="L53" i="74"/>
  <c r="M47" i="74"/>
  <c r="L47" i="74"/>
  <c r="M44" i="74"/>
  <c r="L44" i="74"/>
  <c r="M43" i="74"/>
  <c r="L43" i="74"/>
  <c r="M42" i="74"/>
  <c r="L42" i="74"/>
  <c r="M41" i="74"/>
  <c r="L41" i="74"/>
  <c r="M40" i="74"/>
  <c r="L40" i="74"/>
  <c r="M39" i="74"/>
  <c r="L39" i="74"/>
  <c r="M38" i="74"/>
  <c r="L38" i="74"/>
  <c r="M37" i="74"/>
  <c r="L37" i="74"/>
  <c r="M36" i="74"/>
  <c r="L36" i="74"/>
  <c r="M35" i="74"/>
  <c r="L35" i="74"/>
  <c r="M34" i="74"/>
  <c r="L34" i="74"/>
  <c r="M33" i="74"/>
  <c r="L33" i="74"/>
  <c r="M32" i="74"/>
  <c r="L32" i="74"/>
  <c r="M31" i="74"/>
  <c r="L31" i="74"/>
  <c r="M30" i="74"/>
  <c r="L30" i="74"/>
  <c r="M29" i="74"/>
  <c r="L29" i="74"/>
  <c r="M52" i="74"/>
  <c r="L52" i="74"/>
  <c r="M28" i="74"/>
  <c r="L28" i="74"/>
  <c r="M27" i="74"/>
  <c r="L27" i="74"/>
  <c r="M26" i="74"/>
  <c r="L26" i="74"/>
  <c r="M25" i="74"/>
  <c r="L25" i="74"/>
  <c r="M24" i="74"/>
  <c r="L24" i="74"/>
  <c r="M23" i="74"/>
  <c r="L23" i="74"/>
  <c r="M22" i="74"/>
  <c r="L22" i="74"/>
  <c r="M21" i="74"/>
  <c r="L21" i="74"/>
  <c r="M20" i="74"/>
  <c r="L20" i="74"/>
  <c r="M19" i="74"/>
  <c r="L19" i="74"/>
  <c r="M18" i="74"/>
  <c r="L18" i="74"/>
  <c r="M17" i="74"/>
  <c r="L17" i="74"/>
  <c r="M16" i="74"/>
  <c r="L16" i="74"/>
  <c r="M15" i="74"/>
  <c r="L15" i="74"/>
  <c r="M14" i="74"/>
  <c r="L14" i="74"/>
  <c r="M13" i="74"/>
  <c r="L13" i="74"/>
  <c r="M12" i="74"/>
  <c r="L12" i="74"/>
  <c r="M11" i="74"/>
  <c r="L11" i="74"/>
  <c r="M10" i="74"/>
  <c r="L10" i="74"/>
  <c r="M9" i="74"/>
  <c r="L9" i="74"/>
  <c r="M8" i="74"/>
  <c r="L8" i="74"/>
  <c r="M7" i="74"/>
  <c r="L7" i="74"/>
  <c r="M6" i="74"/>
  <c r="L6" i="74"/>
  <c r="M5" i="74"/>
  <c r="L5" i="74"/>
  <c r="M4" i="74"/>
  <c r="L4" i="74"/>
  <c r="M3" i="74"/>
  <c r="L3" i="74"/>
  <c r="I57" i="74"/>
  <c r="I53" i="74"/>
  <c r="I54" i="74"/>
  <c r="I55" i="74"/>
  <c r="I56" i="74"/>
  <c r="I59" i="74"/>
  <c r="I58" i="74"/>
  <c r="I60" i="74"/>
  <c r="M62" i="74" l="1"/>
  <c r="L62" i="74"/>
  <c r="I8" i="76"/>
  <c r="M135" i="73" l="1"/>
  <c r="L135" i="73"/>
  <c r="M134" i="73"/>
  <c r="L134" i="73"/>
  <c r="M133" i="73"/>
  <c r="L133" i="73"/>
  <c r="M132" i="73"/>
  <c r="L132" i="73"/>
  <c r="M131" i="73"/>
  <c r="L131" i="73"/>
  <c r="M130" i="73"/>
  <c r="L130" i="73"/>
  <c r="M129" i="73"/>
  <c r="L129" i="73"/>
  <c r="M128" i="73"/>
  <c r="L128" i="73"/>
  <c r="M127" i="73"/>
  <c r="L127" i="73"/>
  <c r="M126" i="73"/>
  <c r="L126" i="73"/>
  <c r="M125" i="73"/>
  <c r="L125" i="73"/>
  <c r="M124" i="73"/>
  <c r="L124" i="73"/>
  <c r="M123" i="73"/>
  <c r="L123" i="73"/>
  <c r="M122" i="73"/>
  <c r="L122" i="73"/>
  <c r="M121" i="73"/>
  <c r="L121" i="73"/>
  <c r="M120" i="73"/>
  <c r="L120" i="73"/>
  <c r="M119" i="73"/>
  <c r="L119" i="73"/>
  <c r="M118" i="73"/>
  <c r="L118" i="73"/>
  <c r="M116" i="73"/>
  <c r="L116" i="73"/>
  <c r="M115" i="73"/>
  <c r="L115" i="73"/>
  <c r="M114" i="73"/>
  <c r="L114" i="73"/>
  <c r="M113" i="73"/>
  <c r="L113" i="73"/>
  <c r="M112" i="73"/>
  <c r="L112" i="73"/>
  <c r="M111" i="73"/>
  <c r="L111" i="73"/>
  <c r="M110" i="73"/>
  <c r="L110" i="73"/>
  <c r="M109" i="73"/>
  <c r="L109" i="73"/>
  <c r="M108" i="73"/>
  <c r="L108" i="73"/>
  <c r="M107" i="73"/>
  <c r="L107" i="73"/>
  <c r="M105" i="73"/>
  <c r="L105" i="73"/>
  <c r="M104" i="73"/>
  <c r="L104" i="73"/>
  <c r="M103" i="73"/>
  <c r="L103" i="73"/>
  <c r="M102" i="73"/>
  <c r="L102" i="73"/>
  <c r="M101" i="73"/>
  <c r="L101" i="73"/>
  <c r="M100" i="73"/>
  <c r="L100" i="73"/>
  <c r="M99" i="73"/>
  <c r="L99" i="73"/>
  <c r="M98" i="73"/>
  <c r="L98" i="73"/>
  <c r="M97" i="73"/>
  <c r="L97" i="73"/>
  <c r="M96" i="73"/>
  <c r="L96" i="73"/>
  <c r="M95" i="73"/>
  <c r="L95" i="73"/>
  <c r="M94" i="73"/>
  <c r="L94" i="73"/>
  <c r="M93" i="73"/>
  <c r="L93" i="73"/>
  <c r="M92" i="73"/>
  <c r="L92" i="73"/>
  <c r="M91" i="73"/>
  <c r="L91" i="73"/>
  <c r="M90" i="73"/>
  <c r="L90" i="73"/>
  <c r="M89" i="73"/>
  <c r="L89" i="73"/>
  <c r="M88" i="73"/>
  <c r="L88" i="73"/>
  <c r="M87" i="73"/>
  <c r="L87" i="73"/>
  <c r="M86" i="73"/>
  <c r="L86" i="73"/>
  <c r="M61" i="73"/>
  <c r="L61" i="73"/>
  <c r="M85" i="73"/>
  <c r="L85" i="73"/>
  <c r="M84" i="73"/>
  <c r="L84" i="73"/>
  <c r="M83" i="73"/>
  <c r="L83" i="73"/>
  <c r="M82" i="73"/>
  <c r="L82" i="73"/>
  <c r="M81" i="73"/>
  <c r="L81" i="73"/>
  <c r="M80" i="73"/>
  <c r="L80" i="73"/>
  <c r="M79" i="73"/>
  <c r="L79" i="73"/>
  <c r="M78" i="73"/>
  <c r="L78" i="73"/>
  <c r="M77" i="73"/>
  <c r="L77" i="73"/>
  <c r="M76" i="73"/>
  <c r="L76" i="73"/>
  <c r="M75" i="73"/>
  <c r="L75" i="73"/>
  <c r="M74" i="73"/>
  <c r="L74" i="73"/>
  <c r="M73" i="73"/>
  <c r="L73" i="73"/>
  <c r="M72" i="73"/>
  <c r="L72" i="73"/>
  <c r="M71" i="73"/>
  <c r="L71" i="73"/>
  <c r="M64" i="73"/>
  <c r="L64" i="73"/>
  <c r="M63" i="73"/>
  <c r="L63" i="73"/>
  <c r="M62" i="73"/>
  <c r="L62" i="73"/>
  <c r="M54" i="73"/>
  <c r="L54" i="73"/>
  <c r="M60" i="73"/>
  <c r="L60" i="73"/>
  <c r="M59" i="73"/>
  <c r="L59" i="73"/>
  <c r="M57" i="73"/>
  <c r="L57" i="73"/>
  <c r="M70" i="73"/>
  <c r="L70" i="73"/>
  <c r="M56" i="73"/>
  <c r="L56" i="73"/>
  <c r="M69" i="73"/>
  <c r="L69" i="73"/>
  <c r="M68" i="73"/>
  <c r="L68" i="73"/>
  <c r="M55" i="73"/>
  <c r="L55" i="73"/>
  <c r="M53" i="73"/>
  <c r="L53" i="73"/>
  <c r="M51" i="73"/>
  <c r="L51" i="73"/>
  <c r="M50" i="73"/>
  <c r="L50" i="73"/>
  <c r="M49" i="73"/>
  <c r="L49" i="73"/>
  <c r="M48" i="73"/>
  <c r="L48" i="73"/>
  <c r="M47" i="73"/>
  <c r="L47" i="73"/>
  <c r="M46" i="73"/>
  <c r="L46" i="73"/>
  <c r="M45" i="73"/>
  <c r="L45" i="73"/>
  <c r="M44" i="73"/>
  <c r="L44" i="73"/>
  <c r="M43" i="73"/>
  <c r="L43" i="73"/>
  <c r="M42" i="73"/>
  <c r="L42" i="73"/>
  <c r="M40" i="73"/>
  <c r="L40" i="73"/>
  <c r="M39" i="73"/>
  <c r="L39" i="73"/>
  <c r="M38" i="73"/>
  <c r="L38" i="73"/>
  <c r="M33" i="73"/>
  <c r="L33" i="73"/>
  <c r="M32" i="73"/>
  <c r="L32" i="73"/>
  <c r="M31" i="73"/>
  <c r="L31" i="73"/>
  <c r="M30" i="73"/>
  <c r="L30" i="73"/>
  <c r="M29" i="73"/>
  <c r="L29" i="73"/>
  <c r="M28" i="73"/>
  <c r="L28" i="73"/>
  <c r="M25" i="73"/>
  <c r="L25" i="73"/>
  <c r="M24" i="73"/>
  <c r="L24" i="73"/>
  <c r="M23" i="73"/>
  <c r="L23" i="73"/>
  <c r="M22" i="73"/>
  <c r="L22" i="73"/>
  <c r="M21" i="73"/>
  <c r="L21" i="73"/>
  <c r="M20" i="73"/>
  <c r="L20" i="73"/>
  <c r="M19" i="73"/>
  <c r="L19" i="73"/>
  <c r="M18" i="73"/>
  <c r="L18" i="73"/>
  <c r="M17" i="73"/>
  <c r="L17" i="73"/>
  <c r="M16" i="73"/>
  <c r="L16" i="73"/>
  <c r="M14" i="73"/>
  <c r="L14" i="73"/>
  <c r="L13" i="73"/>
  <c r="M12" i="73"/>
  <c r="L12" i="73"/>
  <c r="M11" i="73"/>
  <c r="L11" i="73"/>
  <c r="M9" i="73"/>
  <c r="L9" i="73"/>
  <c r="M8" i="73"/>
  <c r="L8" i="73"/>
  <c r="M7" i="73"/>
  <c r="L7" i="73"/>
  <c r="M6" i="73"/>
  <c r="L6" i="73"/>
  <c r="M5" i="73"/>
  <c r="L5" i="73"/>
  <c r="M4" i="73"/>
  <c r="L4" i="73"/>
  <c r="M3" i="73"/>
  <c r="L3" i="73"/>
  <c r="M12" i="76"/>
  <c r="L12" i="76"/>
  <c r="M8" i="76"/>
  <c r="L8" i="76"/>
  <c r="M7" i="76"/>
  <c r="L7" i="76"/>
  <c r="M6" i="76"/>
  <c r="L6" i="76"/>
  <c r="M136" i="73" l="1"/>
  <c r="L136" i="73"/>
  <c r="I69" i="73"/>
  <c r="I68" i="73"/>
  <c r="I55" i="73"/>
  <c r="I16" i="73"/>
  <c r="I72" i="73"/>
  <c r="I73" i="73"/>
  <c r="U13" i="73"/>
  <c r="U67" i="73" l="1"/>
  <c r="U137" i="73" s="1"/>
  <c r="M13" i="73"/>
  <c r="I75" i="73" l="1"/>
  <c r="I74" i="73"/>
  <c r="I76" i="73"/>
  <c r="I7" i="73" l="1"/>
  <c r="I34" i="73"/>
  <c r="I25" i="73"/>
  <c r="I21" i="73"/>
  <c r="I33" i="73"/>
  <c r="I18" i="73"/>
  <c r="I32" i="73"/>
  <c r="I31" i="73"/>
  <c r="I30" i="73"/>
  <c r="I6" i="73"/>
  <c r="I5" i="73"/>
  <c r="I124" i="73"/>
  <c r="I101" i="73"/>
  <c r="I100" i="73"/>
  <c r="I99" i="73"/>
  <c r="I118" i="73"/>
  <c r="I3" i="73"/>
  <c r="I7" i="76" l="1"/>
  <c r="I28" i="74"/>
  <c r="I47" i="74" l="1"/>
  <c r="I135" i="73" l="1"/>
  <c r="I134" i="73"/>
  <c r="I133" i="73"/>
  <c r="I132" i="73"/>
  <c r="I131" i="73"/>
  <c r="I130" i="73"/>
  <c r="I129" i="73"/>
  <c r="I128" i="73"/>
  <c r="I127" i="73"/>
  <c r="I126" i="73"/>
  <c r="I125" i="73"/>
  <c r="I123" i="73"/>
  <c r="I122" i="73"/>
  <c r="I121" i="73"/>
  <c r="I120" i="73"/>
  <c r="I119" i="73"/>
  <c r="I116" i="73"/>
  <c r="I115" i="73"/>
  <c r="I114" i="73"/>
  <c r="I113" i="73"/>
  <c r="I112" i="73"/>
  <c r="I111" i="73"/>
  <c r="I110" i="73"/>
  <c r="I109" i="73"/>
  <c r="I108" i="73"/>
  <c r="I107" i="73"/>
  <c r="I105" i="73"/>
  <c r="I104" i="73"/>
  <c r="I103" i="73"/>
  <c r="I102" i="73"/>
  <c r="I98" i="73"/>
  <c r="I97" i="73"/>
  <c r="I96" i="73"/>
  <c r="I95" i="73"/>
  <c r="I94" i="73"/>
  <c r="I93" i="73"/>
  <c r="I92" i="73"/>
  <c r="I91" i="73"/>
  <c r="I90" i="73"/>
  <c r="I89" i="73"/>
  <c r="I88" i="73"/>
  <c r="I87" i="73"/>
  <c r="I86" i="73"/>
  <c r="I61" i="73"/>
  <c r="I85" i="73"/>
  <c r="I84" i="73"/>
  <c r="I83" i="73"/>
  <c r="I82" i="73"/>
  <c r="I81" i="73"/>
  <c r="I80" i="73"/>
  <c r="I79" i="73"/>
  <c r="I78" i="73"/>
  <c r="I77" i="73"/>
  <c r="I71" i="73"/>
  <c r="I64" i="73"/>
  <c r="I63" i="73"/>
  <c r="I62" i="73"/>
  <c r="I54" i="73"/>
  <c r="I60" i="73"/>
  <c r="I59" i="73"/>
  <c r="I57" i="73"/>
  <c r="I70" i="73"/>
  <c r="I56" i="73"/>
  <c r="I53" i="73"/>
  <c r="I51" i="73"/>
  <c r="I50" i="73"/>
  <c r="I49" i="73"/>
  <c r="I48" i="73"/>
  <c r="I47" i="73"/>
  <c r="I46" i="73"/>
  <c r="I45" i="73"/>
  <c r="I44" i="73"/>
  <c r="I43" i="73"/>
  <c r="I42" i="73"/>
  <c r="I40" i="73"/>
  <c r="I39" i="73"/>
  <c r="I38" i="73"/>
  <c r="I37" i="73"/>
  <c r="I36" i="73"/>
  <c r="I35" i="73"/>
  <c r="I29" i="73"/>
  <c r="I28" i="73"/>
  <c r="I24" i="73"/>
  <c r="I23" i="73"/>
  <c r="I22" i="73"/>
  <c r="I20" i="73"/>
  <c r="I19" i="73"/>
  <c r="I14" i="73"/>
  <c r="I13" i="73"/>
  <c r="I12" i="73"/>
  <c r="I11" i="73"/>
  <c r="I9" i="73"/>
  <c r="I8" i="73"/>
  <c r="I4" i="73"/>
  <c r="I2" i="73"/>
  <c r="I61" i="74"/>
  <c r="I44" i="74"/>
  <c r="I43" i="74"/>
  <c r="I41" i="74"/>
  <c r="I40" i="74"/>
  <c r="I39" i="74"/>
  <c r="I38" i="74"/>
  <c r="I37" i="74"/>
  <c r="I36" i="74"/>
  <c r="I35" i="74"/>
  <c r="I34" i="74"/>
  <c r="I33" i="74"/>
  <c r="I32" i="74"/>
  <c r="I31" i="74"/>
  <c r="I30" i="74"/>
  <c r="I29" i="74"/>
  <c r="I52" i="74"/>
  <c r="I27" i="74"/>
  <c r="I26" i="74"/>
  <c r="I25" i="74"/>
  <c r="I24" i="74"/>
  <c r="I23" i="74"/>
  <c r="I22" i="74"/>
  <c r="I21" i="74"/>
  <c r="I20" i="74"/>
  <c r="I19" i="74"/>
  <c r="I18" i="74"/>
  <c r="I17" i="74"/>
  <c r="I16" i="74"/>
  <c r="I15" i="74"/>
  <c r="I14" i="74"/>
  <c r="I13" i="74"/>
  <c r="I12" i="74"/>
  <c r="I11" i="74"/>
  <c r="I10" i="74"/>
  <c r="I9" i="74"/>
  <c r="I8" i="74"/>
  <c r="I7" i="74"/>
  <c r="I6" i="74"/>
  <c r="I5" i="74"/>
  <c r="I4" i="74"/>
  <c r="I3" i="74"/>
  <c r="I2" i="74"/>
  <c r="I6" i="76"/>
  <c r="I5" i="76"/>
  <c r="I4" i="76"/>
  <c r="I3" i="76"/>
  <c r="I2" i="76"/>
  <c r="X137" i="73" l="1"/>
  <c r="W138" i="73" l="1"/>
  <c r="S138" i="73"/>
  <c r="Q138" i="73"/>
  <c r="U138" i="73"/>
  <c r="O138" i="73"/>
  <c r="M2" i="73"/>
  <c r="M67" i="73" s="1"/>
  <c r="L2" i="73"/>
  <c r="L67" i="73" s="1"/>
  <c r="L137" i="73" s="1"/>
  <c r="M2" i="74"/>
  <c r="L2" i="74"/>
  <c r="L51" i="74" s="1"/>
  <c r="L63" i="74" s="1"/>
  <c r="M5" i="76"/>
  <c r="L5" i="76"/>
  <c r="M4" i="76"/>
  <c r="L4" i="76"/>
  <c r="M3" i="76"/>
  <c r="L3" i="76"/>
  <c r="M2" i="76"/>
  <c r="L2" i="76"/>
  <c r="M51" i="74" l="1"/>
  <c r="M63" i="74" s="1"/>
  <c r="Y67" i="73"/>
  <c r="Y137" i="73" s="1"/>
  <c r="Y138" i="73" s="1"/>
  <c r="M137" i="73"/>
  <c r="C7" i="82"/>
  <c r="B7" i="82"/>
  <c r="K4" i="82" l="1"/>
  <c r="I4" i="82"/>
  <c r="G4" i="82"/>
  <c r="E4" i="82"/>
  <c r="D4" i="82"/>
  <c r="J4" i="82" l="1"/>
  <c r="H4" i="82"/>
  <c r="H5" i="82"/>
  <c r="F4" i="82"/>
  <c r="M14" i="76"/>
  <c r="E2" i="82"/>
  <c r="G2" i="82"/>
  <c r="I2" i="82"/>
  <c r="K2" i="82"/>
  <c r="V14" i="76"/>
  <c r="W14" i="76"/>
  <c r="X14" i="76"/>
  <c r="L2" i="82" s="1"/>
  <c r="E3" i="82"/>
  <c r="M4" i="82"/>
  <c r="C24" i="82"/>
  <c r="B24" i="82"/>
  <c r="Y14" i="76"/>
  <c r="M2" i="82" s="1"/>
  <c r="L14" i="76"/>
  <c r="G3" i="82"/>
  <c r="H21" i="83"/>
  <c r="B6" i="82"/>
  <c r="H15" i="83"/>
  <c r="G21" i="83"/>
  <c r="G15" i="83"/>
  <c r="AC63" i="74"/>
  <c r="AD63" i="74"/>
  <c r="AE63" i="74"/>
  <c r="X63" i="74"/>
  <c r="Y63" i="74"/>
  <c r="AB63" i="74"/>
  <c r="I3" i="82"/>
  <c r="L4" i="82"/>
  <c r="C8" i="82"/>
  <c r="B9" i="82"/>
  <c r="C9" i="82"/>
  <c r="C6" i="82"/>
  <c r="W63" i="74"/>
  <c r="V63" i="74"/>
  <c r="K3" i="82"/>
  <c r="AD14" i="76"/>
  <c r="AC14" i="76"/>
  <c r="AB14" i="76"/>
  <c r="F19" i="83"/>
  <c r="F20" i="83"/>
  <c r="F21" i="83"/>
  <c r="F4" i="83"/>
  <c r="F5" i="83"/>
  <c r="F6" i="83"/>
  <c r="F7" i="83"/>
  <c r="F8" i="83"/>
  <c r="F9" i="83"/>
  <c r="F10" i="83"/>
  <c r="F11" i="83"/>
  <c r="F12" i="83"/>
  <c r="F13" i="83"/>
  <c r="F14" i="83"/>
  <c r="I15" i="83"/>
  <c r="H8" i="82" s="1"/>
  <c r="J15" i="83"/>
  <c r="J8" i="82"/>
  <c r="F15" i="83"/>
  <c r="J21" i="83"/>
  <c r="I21" i="83"/>
  <c r="E19" i="82" l="1"/>
  <c r="G19" i="82"/>
  <c r="S15" i="76"/>
  <c r="B8" i="82"/>
  <c r="M14" i="82"/>
  <c r="M15" i="76"/>
  <c r="Y15" i="76"/>
  <c r="W15" i="76"/>
  <c r="U15" i="76"/>
  <c r="J2" i="82"/>
  <c r="K14" i="82" s="1"/>
  <c r="Q15" i="76"/>
  <c r="F2" i="82"/>
  <c r="G22" i="82" s="1"/>
  <c r="G24" i="82" s="1"/>
  <c r="AA2" i="73" s="1"/>
  <c r="H2" i="82"/>
  <c r="I14" i="82" s="1"/>
  <c r="D2" i="82"/>
  <c r="E24" i="82" s="1"/>
  <c r="Z2" i="73" s="1"/>
  <c r="O15" i="76"/>
  <c r="S64" i="74"/>
  <c r="H3" i="82"/>
  <c r="I15" i="82" s="1"/>
  <c r="F3" i="82"/>
  <c r="G15" i="82" s="1"/>
  <c r="Q64" i="74"/>
  <c r="J3" i="82"/>
  <c r="K15" i="82" s="1"/>
  <c r="U64" i="74"/>
  <c r="O64" i="74"/>
  <c r="D3" i="82"/>
  <c r="E15" i="82" s="1"/>
  <c r="M64" i="74"/>
  <c r="M16" i="82"/>
  <c r="I16" i="82"/>
  <c r="K5" i="82"/>
  <c r="K10" i="82" s="1"/>
  <c r="C2" i="82"/>
  <c r="G5" i="82"/>
  <c r="G10" i="82" s="1"/>
  <c r="Y64" i="74"/>
  <c r="W64" i="74"/>
  <c r="I5" i="82"/>
  <c r="I10" i="82" s="1"/>
  <c r="C3" i="82"/>
  <c r="K16" i="82"/>
  <c r="G16" i="82"/>
  <c r="E5" i="82"/>
  <c r="E10" i="82" s="1"/>
  <c r="C4" i="82"/>
  <c r="B4" i="82"/>
  <c r="E16" i="82"/>
  <c r="Z3" i="73" l="1"/>
  <c r="Z4" i="73" s="1"/>
  <c r="Z5" i="73" s="1"/>
  <c r="Z6" i="73" s="1"/>
  <c r="Z7" i="73" s="1"/>
  <c r="Z8" i="73" s="1"/>
  <c r="Z9" i="73" s="1"/>
  <c r="Z10" i="73" s="1"/>
  <c r="Z11" i="73" s="1"/>
  <c r="Z12" i="73" s="1"/>
  <c r="Z13" i="73" s="1"/>
  <c r="Z14" i="73" s="1"/>
  <c r="Z15" i="73" s="1"/>
  <c r="Z16" i="73" s="1"/>
  <c r="Z17" i="73" s="1"/>
  <c r="Z18" i="73" s="1"/>
  <c r="Z19" i="73" s="1"/>
  <c r="Z20" i="73" s="1"/>
  <c r="Z21" i="73" s="1"/>
  <c r="Z22" i="73" s="1"/>
  <c r="Z23" i="73" s="1"/>
  <c r="Z24" i="73" s="1"/>
  <c r="Z25" i="73" s="1"/>
  <c r="Z26" i="73" s="1"/>
  <c r="Z27" i="73" s="1"/>
  <c r="Z28" i="73" s="1"/>
  <c r="Z29" i="73" s="1"/>
  <c r="Z30" i="73" s="1"/>
  <c r="Z31" i="73" s="1"/>
  <c r="Z32" i="73" s="1"/>
  <c r="Z33" i="73" s="1"/>
  <c r="Z34" i="73" s="1"/>
  <c r="Z35" i="73" s="1"/>
  <c r="Z36" i="73" s="1"/>
  <c r="Z37" i="73" s="1"/>
  <c r="Z38" i="73" s="1"/>
  <c r="Z39" i="73" s="1"/>
  <c r="Z40" i="73" s="1"/>
  <c r="Z41" i="73" s="1"/>
  <c r="Z42" i="73" s="1"/>
  <c r="Z43" i="73" s="1"/>
  <c r="Z44" i="73" s="1"/>
  <c r="Z45" i="73" s="1"/>
  <c r="Z46" i="73" s="1"/>
  <c r="Z47" i="73" s="1"/>
  <c r="Z48" i="73" s="1"/>
  <c r="Z49" i="73" s="1"/>
  <c r="Z50" i="73" s="1"/>
  <c r="Z51" i="73" s="1"/>
  <c r="Z52" i="73" s="1"/>
  <c r="Z53" i="73" s="1"/>
  <c r="Z54" i="73" s="1"/>
  <c r="Z55" i="73" s="1"/>
  <c r="Z56" i="73" s="1"/>
  <c r="Z57" i="73" s="1"/>
  <c r="Z58" i="73" s="1"/>
  <c r="Z59" i="73" s="1"/>
  <c r="Z60" i="73" s="1"/>
  <c r="Z61" i="73" s="1"/>
  <c r="Z62" i="73" s="1"/>
  <c r="Z63" i="73" s="1"/>
  <c r="Z64" i="73" s="1"/>
  <c r="Z65" i="73" s="1"/>
  <c r="Z66" i="73" s="1"/>
  <c r="G14" i="82"/>
  <c r="D5" i="82"/>
  <c r="D10" i="82" s="1"/>
  <c r="F5" i="82"/>
  <c r="F10" i="82" s="1"/>
  <c r="J5" i="82"/>
  <c r="J10" i="82" s="1"/>
  <c r="B3" i="82"/>
  <c r="H10" i="82"/>
  <c r="I17" i="82"/>
  <c r="B2" i="82"/>
  <c r="E14" i="82"/>
  <c r="K17" i="82"/>
  <c r="C5" i="82"/>
  <c r="C10" i="82" s="1"/>
  <c r="AA51" i="74" l="1"/>
  <c r="AA52" i="74"/>
  <c r="AA53" i="74" s="1"/>
  <c r="AA54" i="74" s="1"/>
  <c r="AA55" i="74" s="1"/>
  <c r="AA56" i="74" s="1"/>
  <c r="AA57" i="74" s="1"/>
  <c r="AA58" i="74" s="1"/>
  <c r="AA59" i="74" s="1"/>
  <c r="AA60" i="74" s="1"/>
  <c r="AA61" i="74" s="1"/>
  <c r="Z51" i="74"/>
  <c r="Z52" i="74"/>
  <c r="Z53" i="74" s="1"/>
  <c r="Z54" i="74" s="1"/>
  <c r="Z55" i="74" s="1"/>
  <c r="Z56" i="74" s="1"/>
  <c r="Z57" i="74" s="1"/>
  <c r="Z58" i="74" s="1"/>
  <c r="Z59" i="74" s="1"/>
  <c r="Z60" i="74" s="1"/>
  <c r="Z61" i="74" s="1"/>
  <c r="AA3" i="73"/>
  <c r="AA4" i="73" s="1"/>
  <c r="AA5" i="73" s="1"/>
  <c r="AA6" i="73" s="1"/>
  <c r="AA7" i="73" s="1"/>
  <c r="AA8" i="73" s="1"/>
  <c r="AA9" i="73" s="1"/>
  <c r="AA10" i="73" s="1"/>
  <c r="AA11" i="73" s="1"/>
  <c r="AA12" i="73" s="1"/>
  <c r="AA13" i="73" s="1"/>
  <c r="AA14" i="73" s="1"/>
  <c r="AA15" i="73" s="1"/>
  <c r="AA16" i="73" s="1"/>
  <c r="AA17" i="73" s="1"/>
  <c r="AA18" i="73" s="1"/>
  <c r="AA19" i="73" s="1"/>
  <c r="AA20" i="73" s="1"/>
  <c r="AA21" i="73" s="1"/>
  <c r="AA22" i="73" s="1"/>
  <c r="AA23" i="73" s="1"/>
  <c r="AA24" i="73" s="1"/>
  <c r="AA25" i="73" s="1"/>
  <c r="AA26" i="73" s="1"/>
  <c r="AA27" i="73" s="1"/>
  <c r="AA28" i="73" s="1"/>
  <c r="AA29" i="73" s="1"/>
  <c r="AA30" i="73" s="1"/>
  <c r="AA31" i="73" s="1"/>
  <c r="AA32" i="73" s="1"/>
  <c r="AA33" i="73" s="1"/>
  <c r="AA34" i="73" s="1"/>
  <c r="AA35" i="73" s="1"/>
  <c r="AA36" i="73" s="1"/>
  <c r="AA37" i="73" s="1"/>
  <c r="AA38" i="73" s="1"/>
  <c r="AA39" i="73" s="1"/>
  <c r="AA40" i="73" s="1"/>
  <c r="AA41" i="73" s="1"/>
  <c r="AA42" i="73" s="1"/>
  <c r="AA43" i="73" s="1"/>
  <c r="AA44" i="73" s="1"/>
  <c r="AA45" i="73" s="1"/>
  <c r="AA46" i="73" s="1"/>
  <c r="AA47" i="73" s="1"/>
  <c r="AA48" i="73" s="1"/>
  <c r="AA49" i="73" s="1"/>
  <c r="AA50" i="73" s="1"/>
  <c r="AA51" i="73" s="1"/>
  <c r="AA52" i="73" s="1"/>
  <c r="AA53" i="73" s="1"/>
  <c r="AA54" i="73" s="1"/>
  <c r="AA55" i="73" s="1"/>
  <c r="AA56" i="73" s="1"/>
  <c r="AA57" i="73" s="1"/>
  <c r="AA58" i="73" s="1"/>
  <c r="AA59" i="73" s="1"/>
  <c r="AA60" i="73" s="1"/>
  <c r="AA61" i="73" s="1"/>
  <c r="AA62" i="73" s="1"/>
  <c r="AA63" i="73" s="1"/>
  <c r="AA64" i="73" s="1"/>
  <c r="AA65" i="73" s="1"/>
  <c r="AA66" i="73" s="1"/>
  <c r="G17" i="82"/>
  <c r="G20" i="82" s="1"/>
  <c r="B5" i="82"/>
  <c r="B10" i="82" s="1"/>
  <c r="E17" i="82"/>
  <c r="E20" i="82" s="1"/>
  <c r="Z68" i="73" l="1"/>
  <c r="Z69" i="73" s="1"/>
  <c r="Z70" i="73" s="1"/>
  <c r="Z71" i="73" s="1"/>
  <c r="Z72" i="73" s="1"/>
  <c r="Z73" i="73" s="1"/>
  <c r="Z74" i="73" s="1"/>
  <c r="Z75" i="73" s="1"/>
  <c r="Z76" i="73" s="1"/>
  <c r="Z77" i="73" s="1"/>
  <c r="Z78" i="73" s="1"/>
  <c r="Z79" i="73" s="1"/>
  <c r="Z80" i="73" s="1"/>
  <c r="Z81" i="73" s="1"/>
  <c r="Z82" i="73" s="1"/>
  <c r="Z83" i="73" s="1"/>
  <c r="Z84" i="73" s="1"/>
  <c r="Z85" i="73" s="1"/>
  <c r="Z86" i="73" s="1"/>
  <c r="Z87" i="73" s="1"/>
  <c r="Z88" i="73" s="1"/>
  <c r="Z89" i="73" s="1"/>
  <c r="Z90" i="73" s="1"/>
  <c r="Z91" i="73" s="1"/>
  <c r="Z92" i="73" s="1"/>
  <c r="Z93" i="73" s="1"/>
  <c r="Z94" i="73" s="1"/>
  <c r="Z95" i="73" s="1"/>
  <c r="Z96" i="73" s="1"/>
  <c r="Z97" i="73" s="1"/>
  <c r="Z98" i="73" s="1"/>
  <c r="Z99" i="73" s="1"/>
  <c r="Z100" i="73" s="1"/>
  <c r="Z101" i="73" s="1"/>
  <c r="Z102" i="73" s="1"/>
  <c r="Z103" i="73" s="1"/>
  <c r="Z104" i="73" s="1"/>
  <c r="Z105" i="73" s="1"/>
  <c r="Z106" i="73" s="1"/>
  <c r="Z107" i="73" s="1"/>
  <c r="Z108" i="73" s="1"/>
  <c r="Z109" i="73" s="1"/>
  <c r="Z110" i="73" s="1"/>
  <c r="Z111" i="73" s="1"/>
  <c r="Z112" i="73" s="1"/>
  <c r="Z113" i="73" s="1"/>
  <c r="Z114" i="73" s="1"/>
  <c r="Z115" i="73" s="1"/>
  <c r="Z116" i="73" s="1"/>
  <c r="Z117" i="73" s="1"/>
  <c r="Z118" i="73" s="1"/>
  <c r="Z119" i="73" s="1"/>
  <c r="Z120" i="73" s="1"/>
  <c r="Z121" i="73" s="1"/>
  <c r="Z122" i="73" s="1"/>
  <c r="Z123" i="73" s="1"/>
  <c r="Z124" i="73" s="1"/>
  <c r="Z125" i="73" s="1"/>
  <c r="Z126" i="73" s="1"/>
  <c r="Z127" i="73" s="1"/>
  <c r="Z128" i="73" s="1"/>
  <c r="Z129" i="73" s="1"/>
  <c r="Z130" i="73" s="1"/>
  <c r="Z131" i="73" s="1"/>
  <c r="Z132" i="73" s="1"/>
  <c r="Z133" i="73" s="1"/>
  <c r="Z134" i="73" s="1"/>
  <c r="Z135" i="73" s="1"/>
  <c r="L3" i="82"/>
  <c r="L5" i="82" s="1"/>
  <c r="L10" i="82" s="1"/>
  <c r="AA68" i="73" l="1"/>
  <c r="AA69" i="73" s="1"/>
  <c r="AA70" i="73" s="1"/>
  <c r="AA71" i="73" s="1"/>
  <c r="AA72" i="73" s="1"/>
  <c r="AA73" i="73" s="1"/>
  <c r="AA74" i="73" s="1"/>
  <c r="AA75" i="73" s="1"/>
  <c r="AA76" i="73" s="1"/>
  <c r="AA77" i="73" s="1"/>
  <c r="AA78" i="73" s="1"/>
  <c r="AA79" i="73" s="1"/>
  <c r="AA80" i="73" s="1"/>
  <c r="AA81" i="73" s="1"/>
  <c r="AA82" i="73" s="1"/>
  <c r="AA83" i="73" s="1"/>
  <c r="AA84" i="73" s="1"/>
  <c r="AA85" i="73" s="1"/>
  <c r="AA86" i="73" s="1"/>
  <c r="AA87" i="73" s="1"/>
  <c r="AA88" i="73" s="1"/>
  <c r="AA89" i="73" s="1"/>
  <c r="AA90" i="73" s="1"/>
  <c r="AA91" i="73" s="1"/>
  <c r="AA92" i="73" s="1"/>
  <c r="AA93" i="73" s="1"/>
  <c r="AA94" i="73" s="1"/>
  <c r="AA95" i="73" s="1"/>
  <c r="AA96" i="73" s="1"/>
  <c r="AA97" i="73" s="1"/>
  <c r="AA98" i="73" s="1"/>
  <c r="AA99" i="73" s="1"/>
  <c r="AA100" i="73" s="1"/>
  <c r="AA101" i="73" s="1"/>
  <c r="AA102" i="73" s="1"/>
  <c r="AA103" i="73" s="1"/>
  <c r="AA104" i="73" s="1"/>
  <c r="AA105" i="73" s="1"/>
  <c r="AA106" i="73" s="1"/>
  <c r="AA107" i="73" s="1"/>
  <c r="AA108" i="73" s="1"/>
  <c r="AA109" i="73" s="1"/>
  <c r="AA110" i="73" s="1"/>
  <c r="AA111" i="73" s="1"/>
  <c r="AA112" i="73" s="1"/>
  <c r="AA113" i="73" s="1"/>
  <c r="AA114" i="73" s="1"/>
  <c r="AA115" i="73" s="1"/>
  <c r="AA116" i="73" s="1"/>
  <c r="AA117" i="73" s="1"/>
  <c r="AA118" i="73" s="1"/>
  <c r="AA119" i="73" s="1"/>
  <c r="AA120" i="73" s="1"/>
  <c r="AA121" i="73" s="1"/>
  <c r="AA122" i="73" s="1"/>
  <c r="AA123" i="73" s="1"/>
  <c r="AA124" i="73" s="1"/>
  <c r="AA125" i="73" s="1"/>
  <c r="AA126" i="73" s="1"/>
  <c r="AA127" i="73" s="1"/>
  <c r="AA128" i="73" s="1"/>
  <c r="AA129" i="73" s="1"/>
  <c r="AA130" i="73" s="1"/>
  <c r="AA131" i="73" s="1"/>
  <c r="AA132" i="73" s="1"/>
  <c r="AA133" i="73" s="1"/>
  <c r="AA134" i="73" s="1"/>
  <c r="AA135" i="73" s="1"/>
  <c r="M3" i="82"/>
  <c r="M5" i="82" l="1"/>
  <c r="M10" i="82" s="1"/>
  <c r="M15" i="82"/>
  <c r="M17" i="82" s="1"/>
  <c r="AA137" i="73"/>
  <c r="AA138" i="73" s="1"/>
  <c r="Z137" i="73"/>
  <c r="Z138" i="73" s="1"/>
</calcChain>
</file>

<file path=xl/comments1.xml><?xml version="1.0" encoding="utf-8"?>
<comments xmlns="http://schemas.openxmlformats.org/spreadsheetml/2006/main">
  <authors>
    <author>Volkmann, Robert</author>
  </authors>
  <commentList>
    <comment ref="D8" authorId="0">
      <text>
        <r>
          <rPr>
            <b/>
            <sz val="9"/>
            <color indexed="81"/>
            <rFont val="Tahoma"/>
            <family val="2"/>
          </rPr>
          <t>Volkmann, Robert:</t>
        </r>
        <r>
          <rPr>
            <sz val="9"/>
            <color indexed="81"/>
            <rFont val="Tahoma"/>
            <family val="2"/>
          </rPr>
          <t xml:space="preserve">
geä. 02.09. Verkauf Gebäude THH 4 + Verkauf IT-Vermögen IKT-Ost
</t>
        </r>
      </text>
    </comment>
  </commentList>
</comments>
</file>

<file path=xl/sharedStrings.xml><?xml version="1.0" encoding="utf-8"?>
<sst xmlns="http://schemas.openxmlformats.org/spreadsheetml/2006/main" count="1382" uniqueCount="796">
  <si>
    <t>Maßnahme</t>
  </si>
  <si>
    <t>THH</t>
  </si>
  <si>
    <t>Produkt</t>
  </si>
  <si>
    <t>Summe</t>
  </si>
  <si>
    <t>Kategorie 1</t>
  </si>
  <si>
    <t>Kategorie 2</t>
  </si>
  <si>
    <t>Kategorie 3</t>
  </si>
  <si>
    <t>allgemeine Investitionszuweisungen</t>
  </si>
  <si>
    <t>Investitionseinzahlungen</t>
  </si>
  <si>
    <t>Allgemeiner Finanzbedarf Kategorie 1</t>
  </si>
  <si>
    <t>Allgemeiner Finanzbedarf Kategorie 2</t>
  </si>
  <si>
    <t>Allgemeiner Finanzbedarf Kategorie 3</t>
  </si>
  <si>
    <t>Gesamt Einzahlungen aus Investitionstätigkeit</t>
  </si>
  <si>
    <t>Gesamt Auszahlungen aus Investitionstätigkeit</t>
  </si>
  <si>
    <t>Investitionseinzahlungen aus Veräußerungserlösen und Beiträgen</t>
  </si>
  <si>
    <t>Gesamt 
Einzahlungen aus Investitionstätigkeit</t>
  </si>
  <si>
    <t>Gesamt 
Auszahlungen aus Investitionstätigkeit</t>
  </si>
  <si>
    <t>Einzahlungen 
2018</t>
  </si>
  <si>
    <t>Position</t>
  </si>
  <si>
    <t>Einzahlungen 
2019</t>
  </si>
  <si>
    <t>Einzahlungen 
2020</t>
  </si>
  <si>
    <t>Auszahlungen 
2020</t>
  </si>
  <si>
    <t>nach Finanzierung Kategorie 1 verbleiben</t>
  </si>
  <si>
    <t>Investitionskredite</t>
  </si>
  <si>
    <t>Begründung, Bemerkungen</t>
  </si>
  <si>
    <t>Hier werden alle übrigen Maßnahmen mit einem Wert über 50.000 € eingetragen. Bei mehrjährigen Maßnahmen gilt der Wert der Gesamtmaßnahme.</t>
  </si>
  <si>
    <t xml:space="preserve">Hier werden alle Investitionen eingetragen, zu denen der Kreis gesetzlich oder vertraglich verpflichtet ist. Dabei muss eine konkrete Pflicht für das nächste Jahr bestehen. Die abstrakte geltende Pflicht, wie z.B. die allgemeine Verkehrssicherungspflicht oder die Pflicht zur brandschutzmäßigen Ertüchtigung von Gebäuden reicht nicht aus, solange es keine entsprechende Verfügung gibt. Ebenfalls aufzuführen sind tatsächlich begonnene Maßnahmen, die fortgesetzt werden.
</t>
  </si>
  <si>
    <r>
      <t xml:space="preserve">Die Prioritätenliste gliedert sich in </t>
    </r>
    <r>
      <rPr>
        <b/>
        <sz val="10"/>
        <rFont val="Arial"/>
        <family val="2"/>
      </rPr>
      <t>drei Kategorien.</t>
    </r>
  </si>
  <si>
    <t>Einzahlungen 
2021</t>
  </si>
  <si>
    <t>Auszahlungen 
2021</t>
  </si>
  <si>
    <t>Bezeichnung der Maßnahme</t>
  </si>
  <si>
    <t>VE für Auszahlung in 2021</t>
  </si>
  <si>
    <t>Begründung VE</t>
  </si>
  <si>
    <t>Beschreibung der Maßnahme (Vorhabensbeschreibung mit Zeitangaben und Erläuterungen)</t>
  </si>
  <si>
    <t>Summen Kat. 1-3</t>
  </si>
  <si>
    <t>Summen gesamt</t>
  </si>
  <si>
    <t>Ingenieurleistungen</t>
  </si>
  <si>
    <t>VG 107 Kartlow - Kruckow</t>
  </si>
  <si>
    <t>VG 51 Neuendorf A - B 109</t>
  </si>
  <si>
    <t>FTZ Gützkow Neubau Schulungsgebäude, Garagen, Außenanlagen</t>
  </si>
  <si>
    <t>VG 58 Anklam - Butzow Erneuerung OD Anklam</t>
  </si>
  <si>
    <t>Ostseeradfernweg Zempin bis "Gasthaus am Radweg"</t>
  </si>
  <si>
    <t>VG 2 Neuenkirchen - Leist - Karrendorf I. und II. BA</t>
  </si>
  <si>
    <t>VG 13 Kölzin-Dambeck (Rödl&amp; Partner RP/M-35)</t>
  </si>
  <si>
    <t>VG 103 Schmarsow - Borgwall</t>
  </si>
  <si>
    <t>VG 58 Erneuerung Butzow - Blesewitz</t>
  </si>
  <si>
    <t>VG 51 Neuendorf A - Lübs</t>
  </si>
  <si>
    <t xml:space="preserve">davon für Finanzierung Kategorie 2 </t>
  </si>
  <si>
    <t>davon für Finanzierung Kategorie 3</t>
  </si>
  <si>
    <t>VG 73 B 109 - Aschersleben</t>
  </si>
  <si>
    <t>die Eintragungen erfolgten nach Eingang im Amt für Finanzen in der vom Fachamt angegebenen Reihenfolge</t>
  </si>
  <si>
    <t>VG 68 Dargitz - Pasewalk</t>
  </si>
  <si>
    <t>VG 70 Erschließung Gewerbegebiet Pasewalk</t>
  </si>
  <si>
    <t>Produktbezeichnung</t>
  </si>
  <si>
    <t>Posi-tion</t>
  </si>
  <si>
    <t>Summe Finanzbedarf</t>
  </si>
  <si>
    <t>Einzahlungen 
2022</t>
  </si>
  <si>
    <t>Auszahlungen 
2022</t>
  </si>
  <si>
    <t>Einzahlungen 
2023</t>
  </si>
  <si>
    <t>Auszahlungen 
2023</t>
  </si>
  <si>
    <t>Einzahlungen 
2024</t>
  </si>
  <si>
    <t>Auszahlungen 
2024</t>
  </si>
  <si>
    <t>VE für Auszahlung in 2022</t>
  </si>
  <si>
    <t>VE für Auszahlung in 2023</t>
  </si>
  <si>
    <t xml:space="preserve">Einzahlungen 
2025 ff. </t>
  </si>
  <si>
    <t>Auszahlungen 
2025 ff.</t>
  </si>
  <si>
    <t>2020 Rest nach Finanzierung der Maßnahme (verfügbare Finanzmasse - Auszahlungen + Einzahlungen)</t>
  </si>
  <si>
    <t>2021 Rest nach Finanzierung der Maßnahme (verfügbare Finanzmasse - Auszahlungen + Einzahlungen)</t>
  </si>
  <si>
    <t xml:space="preserve">Hier werden alle übrigen Maßnahmen mit einem Maßnahmewert bis 50.000 € eingetragen, ebenso alle investiven Beschaffungen ab 1.000 € netto je Anlagegut.
</t>
  </si>
  <si>
    <t>Kauf von Teeküchenmobiliar PW</t>
  </si>
  <si>
    <t>2021 sollen die Teeküchen im Haus 1 An der Kürassierkaserne 9 ersetzt werden. Die vorhandenen Küchen, in der Regel bestehend aus einer Spüle und einem Kühlschrank, sind 1997 beschafft worden und lange abgeschrieben. Sie unterliegen einer ständigen Es ist eine Ausstattung von 8 Teeküchen vorgesehen. Nutzung und sind entsprechend verschlissen.</t>
  </si>
  <si>
    <t>Kauf eines Empfangstresen</t>
  </si>
  <si>
    <t>Der Verbinder in der Feldstraße 85 a soll zum Eingangsbereich gestaltet werden. Dazu ist es notwendig, einen Tresen anfertigen zu lassen.</t>
  </si>
  <si>
    <t>Kauf von Teeküchenmobiliar ANK</t>
  </si>
  <si>
    <t xml:space="preserve">2020 soll Haus 1 in der Demminer Straße 71 - 74 nach Sanierung wieder in Betrieb genommen werden. Es ist eine Ausstattung von 4 Teeküchen vorgesehen. </t>
  </si>
  <si>
    <t>Kauf von Dienstfahrzeugen</t>
  </si>
  <si>
    <t>Ersatzbeschaffung Dienstwagen für den Bereich Naturschutz (vorhandenes Fahrzeug Baujahr 2009) und für den Bereich Kultur/Schulen (vorhandenen Fahrzeug Baujahr 2009).</t>
  </si>
  <si>
    <t>Anschaffung von 2 Audiometern</t>
  </si>
  <si>
    <t>Audiometer: Nach dem Gesetz über den Öffentlichen Gesundheitsdienst im Land M-V vom 19.07.1994, der Verordnung über kinder- und jugendärztliche sowie - zahnärztliche Untersuchungen vom 10.07.1996 und dem Schulgesetz für das Land M-V vom 15.05.1996 ist der Kinder- und Jugendarzt des Gesundheitsamtes verpflichtet, bei Kindern in bestimmten Altersgruppen (Einschulungsuntersuchung, 4. und 8.Klassen) Untersuchungen durchzuführen. Hierzu gehört auch die Durchführung eines Hörtests. Mit einem Audiometer ST20 können tonaudiometrische Untersuchungen, Knochenleitungsmessungen sowie Siebtests gemacht werden. Die jetzigen Geräte sind ca. 25 Jahre alt. Die Anschaffung der neuen Geräte ist dringend notwendig, um zuverlässige und korrekte Testergebnisse zu erzielen und langfristig Kosten zu sparen. Mit den neuen Geräten ist eine jährliche Wartung völlig ausreichend.</t>
  </si>
  <si>
    <t xml:space="preserve">Neubau Kinder- und Jugendbegegnungsstätte „Gesundbrunnen“ Anklam </t>
  </si>
  <si>
    <t>Ziel d. Projektes ist d. Erhalt u. Weiterbetrieb d. kreiseigenen Liegenschaft als traditionsreiche Kinder- u. Jugendfreizeitstätte. Der Betreiber der Einrichtung (ASB) erarbeitete ein Konzept, wie unter d. Aspekt d. Wirtschaftlichkeit d. Betreuung d. Kinder gesichert werden kann. Vielfältige Freizeitangebote sollen Jugendliche aus sozial schwachen Familien fördern, Interessen wecken u. Struktur in den Tagesablauf bringen. Das Hautgebäude kann nur noch teilweise genutzt werden u. die Bausubstanz ist so marode, d. eine Sanierung mit einem unverhältnismäßig hohen Aufwand erfolgen müsste. Die Grundstruktur schließt Barrierefreiheit aus, da verschiedene An- u. Umbauten unterschiedliche Höhenebenen geschaffen haben. Ein Neubau soll multifunktionale Einheiten bieten u. genau auf den Bedarf der Einrichtung abgestimmt, optimale räumliche Strukturen schaffen. In diesem Zusammenhang kann die Gestaltung der Außenbereiche (Zufahrt, Parkplätze, Trennung zu den Spielflächen) berücksichtigt werden. Die Planung wäre nach Beschlussfassung über die Umsetzung Grundlage zur Erarbeitung eines Förderantrages.</t>
  </si>
  <si>
    <t>Einzahlungen 
2025</t>
  </si>
  <si>
    <t>Auszahlungen 
2025</t>
  </si>
  <si>
    <t>Investitionsprogramm" Kinderbetreuungsfinanzierung 2017-2020 (Förderung für Kinder bis zum Schuleintritt)</t>
  </si>
  <si>
    <t>Erneuerung / Sanierung Klärgrube Plöwen</t>
  </si>
  <si>
    <t>Erneuerung bzw. Sanierung der Klärgrube in der Jugendbegegnungsstätte Plöwen.</t>
  </si>
  <si>
    <t>Abbruch von Bungalows und Herrichtung eines Bolzplatzes in Plöwen</t>
  </si>
  <si>
    <t>Abbruch von Bungalows und Herrichutng eins Fußballplatzes (Bolzplatz) in der Jugendbegegnungsstätte Plöwen.</t>
  </si>
  <si>
    <t xml:space="preserve">Umwidmung Mehrbettzimmer in Aufenthaltsraum mit Kochnische Haus C, ZERUM </t>
  </si>
  <si>
    <t>Einbau einer Zuleitung für Wasser und Abwasser , Vorbereitung der Elektroverteilung, Fliesenarbeiten, Einbau einer Glastür, Einbau Küchenzeile mit Elektrogeräten (Kühlschrank, Backofen, Herd), Einbau einer einsatzgerechten Möblierung</t>
  </si>
  <si>
    <t>ZERUM Ueckermünde – Neubau Kongress- und Schulungszentrum</t>
  </si>
  <si>
    <t>Der optimale Standort, an der Haffküste gelegen, bietet Kindern und Jugendlichen vielseitige Möglichkeiten der Freizeitgestaltung. Ebenfalls werden Lehrgänge in der maritimen Ausbildung sowie in Bereichen der Natur- und Umweltbildung angeboten. Die räumliche Situation bietet notwendige Unterkünfte (Reisegruppen, Schulklassen mit und ohne Handycap, Einzelpersonen) in ausreichender Menge. Für die praxisbezogene Ausbildung sind die Bedingungen vor Ort sehr gut und die Einrichtung bietet vielfältige Aktivitäten an. Derzeit fehlen die Räumlichkeiten für theoretische Ausbildung, Zusammenkünfte und Aktivitäten bei Schlechtwetter und in der Nebensaison. Die grenzübergreifenden Projekte stehen hier nicht weniger im Vordergrund. Gemeinsam mit der Stadt Ueckermünde wurde ein Projektantrag vorbereitet. Die Planung wird für die weitere Umsetzung der Projektidee entsprechend möglicher  Förderangebote benötigt.</t>
  </si>
  <si>
    <t xml:space="preserve">Errichtung Stationäre Geschwindigkeitsmessanlage in Kemnitz und Umrüstung Innenleben </t>
  </si>
  <si>
    <t>Umsetzung des Kreistagsbeschlusses</t>
  </si>
  <si>
    <t xml:space="preserve">Anschaffung Thermotransferdrucker für Kfz-Zulassung  </t>
  </si>
  <si>
    <t>Die Anschaffung ist erforderlich für das Bedrucken der Plakettenträger für das Online-Zulassungsverfahren (3. Stufe i-Kfz)</t>
  </si>
  <si>
    <t>1 Stück Modulare Schlauchpflegeanlage / Die Schlauchpflegeanlage Baujahr 1998, dient zum waschen und prüfen von Feuerwehrdruckschläuche nach Einsätzen. Die alte Anlage ist sehr starkt zerschlissen und muss dringend ersetzt werden.</t>
  </si>
  <si>
    <t>Flaschentransportwagen</t>
  </si>
  <si>
    <t>Krananlage</t>
  </si>
  <si>
    <t>1 Stück Krananlge / Die Krananlage dient zum heben von schweren Lasten und wird für die Überprüfung von feuerwehrtechnischer Beladung benötigt.</t>
  </si>
  <si>
    <t>Einsatzfahrzeug für den Kreisbrandmeister (KdoW)</t>
  </si>
  <si>
    <t>Programmierstationen Digitalfunk</t>
  </si>
  <si>
    <t>Die zwei Programmierstationen müssen aufgrung der neuen Funkgerätegenerationen an den FTZ-Standorten Pasewalk und Gützkow erneuert werden. Die Pflege und Prüfung der Geräte des Digitalfunk ist laut § 3 (2) Ziff. BrSchG M-V eine Aufgabe des Landkreises.</t>
  </si>
  <si>
    <t>Chemikalienschützanzuge (CSA)</t>
  </si>
  <si>
    <t>Für die Ersatbeschaffung ausgesonderter CSA müssen in den Jahren 2020 und 2021 je 5 CSA (in Summe 10) für die CBRN-Einheit des Katastrophenschutzes beschafft werden. Laut § 3 (2) Ziff. 6 BrSchG M-V ist der Landkreis für die Vorbereitung von Sofortmaßnahmen für Ereignisse mit gefährlichen Stoffen verantwortlich. Nach § 5 LKatSG M-V muss es eine Katastrophenschutzeinheit zur Abwehr von CBRN-Gefahren geben.</t>
  </si>
  <si>
    <t>Investitionszuschüse an Gemeinden</t>
  </si>
  <si>
    <t>Zuwendungen an Gemeinden zur Förderung des Brandschutzes z.B. Beschaffung Fahrzeuge und Geräte sowie den Bau von Gerätehäusern. Der Landkreis hat laut § 3 (2) Ziff. 2 BrSchG M-V Ausrüstungen der Gemeinden im Brandschutz und der Technischen hilfeleistung zu fördern. Das Land gibt den Landkreisen Pauschalzuweisungen aus der Feuerschutzsteuer. Da diese Mittel den Bedarf der Gemeinden bei weiten nicht deckt. Muss der Landkreis zusätlich eigene Mittel einstellen und die Vorgaben des § 3 (2) Ziff. 2 BrSchG M-V teilweise zu erfüllen.</t>
  </si>
  <si>
    <t>2 Stück Pulstelemetrieanlagen / Die Pulstelemetrieanlagen dienen zur drahtlosen Herzfrequenzüberwachung der Übungsteilnehmer in der Atemschutzübungsanlage und wird von der Feuerwehrunfallkasse empfolen.</t>
  </si>
  <si>
    <t>Gerätewagen Funkwerkstatt</t>
  </si>
  <si>
    <t>Für die beiden FTZ-Standorte wird je ein fahrbarer Werkstattwagen zur Aufnahme der Programierstatione und des Notebooks sowie diverse Zubehörteile und Werkzeuge für die Funkudates und Reperaturen an der Funktechnik benötigt. Die Pflege und Prüfung der Geräte des Digitalfunk ist laut § 3 (2) Ziff. BrSchG M-V eine Aufgabe des Landkreises.</t>
  </si>
  <si>
    <t>Digitalfungeräte HRT ex</t>
  </si>
  <si>
    <t>Für die im Jahr 2019 ausgeschriebenen 5 MTW für die Gefahrguteinheiten (CBRN) werden je zwei (in Summe 10) ex-geschützte Handsprechfunkgeräte benötigt. Laut § 3 (2) Ziff. 6 BrSchG M-V ist der Landkreis für die Vorbereitung von Sofortmaßnahmen für Ereignisse mit gefährlichen Stoffen verantwortlich. Nach § 5 LKatSG M-V muss es eine Katastrophenschutzeinheit zur Abwehr von CBRN-Gefahren geben.</t>
  </si>
  <si>
    <t>Hochdruckreiniger</t>
  </si>
  <si>
    <t>1 Stück Profi Heißwasser Dampfstrahler / Der Hochdruckreiniger Baujahr 1992, wird zur Reinigung von Fahrzeugen und Prüfhallen benötigt.</t>
  </si>
  <si>
    <t>Bergungsfass Gefahrgut</t>
  </si>
  <si>
    <t>Das Bergungsfass ist eine Ausstattung des Gerätewagen Gefahrgut der CBRN-Einheit des Katastrophenschutzes. Es wird zur Aufnahme von Gefahrstoffen benötigt. Laut § 3 (2) Ziff. 6 BrSchG M-V ist der Landkreis für die Vorbereitung von Sofortmaßnahmen für Ereignisse mit gefährlichen Stoffen verantwortlich. Nach § 5 LKatSG M-V muss es eine Katastrophenschutzeinheit zur Abwehr von CBRN-Gefahren geben.</t>
  </si>
  <si>
    <t>Katastrophenschutzfahrzeuge</t>
  </si>
  <si>
    <t>Der Erlass des Landesamtes für zentrale Aufgaben und Technik der Polizei, Brand- und Katastrophenschutz Mecklenburg-Vorpommern gibt i.V.m. dem § 5 LKatSG M-V die Strukturen der Ausrüstung der Katastrophenschutzeinheiten vor. Für Ersatzbeschaffungen ist der Lankreis als untere Katastrophenschutzbehörde verantwortlich. Einige Fahrzeuge sind über 25 Jahre alt und mit der Nutzungsdauer weit über ihrer Abschreibungsgrenze. Aufgrund des schlechten Zustandes sowie den hohen Unterhaltungskosten ist eine Ersatzbeschaffung unumgänglich. Geplant ist im Jahr 2021 und 2022 je ein Fahrzeug zu beschaffen.</t>
  </si>
  <si>
    <t>Laufband</t>
  </si>
  <si>
    <t>1 Stück Laufband / Das Laufband Baujahr 2001, gehört zur Belastungseinrichtung in der Atemschutzübungsanlage. Es ist zerschlissen und sollte erzetzt werden.</t>
  </si>
  <si>
    <t>Zur Sicheren Kommunikation im Krisenfall bei Ausfall der gesamten Kommunikationstechnik ist deren Aufrechterhatung zwischen den drei Standorten der Verwaltung und der Leitung des Kristenstabes netzunabhängig erforderlich. Maßnahmen zum Schutz der Kitischen Infrastrukur ist eine Aufgabe der Katastrophenschutzbehörden laut § 3 (2) Ziff. 8 LKatSG M-V.</t>
  </si>
  <si>
    <t>Sat Terminal und vier Sat Telefone</t>
  </si>
  <si>
    <t>Atemschutzgeräte</t>
  </si>
  <si>
    <t>16 Stück Atemschutzgeräte / Die Atemschutzgeräte sind eine Ersatzbeschaffung für die Atemschutzübungsanlage. 10 Stück sind Baujahr 2003 und 6 Stück 2008. Ab 2020 läuft die Ersatzteilversorgung der alten Geräte aus.</t>
  </si>
  <si>
    <t>Maskentrockenschränke</t>
  </si>
  <si>
    <t>2 Stück Maskentrockenschränke / Die Maskentrockenschränke Baujahr 1997, dienen zur Trocknung von Atemschutzmasken und Lungenautomaten und gehören zur Ausstattung der Atemschutzwerkstatt.</t>
  </si>
  <si>
    <t>Gerätewagen-Logistik</t>
  </si>
  <si>
    <t>Beschaffung eines Pick Up - Transportfahrzeuges für Kadaver aus der TS Bekämpfung</t>
  </si>
  <si>
    <t>Die Beschaffung eines Pick Ups, macht sich erforderlich, um die Maßnahmen in der Tierseuchenbekämfung unter Einhaltung seuchenhygienischer Anforderundgen durchführen zu können. Die Amtstierärzte nutzen täglich ihre eigenen PKW´s als anerkannte Dienstfahrzeuge. Es ist bei einem Seuchenausbruch unzumutbar mit dem eigenen PKW das gefährdete Gebiet (den Betrieb, den Wildbestand) zu befahren. Der Transport von verendeten und infizierten Tieren im eigenen PKW ist unzumutbar.</t>
  </si>
  <si>
    <t>Ersatzbeschaffung eines Messbusses für die Dienststelle Pasewalk</t>
  </si>
  <si>
    <t>Die Aufgabenerfüllung erfolgt zz. mit einem 10 Jahre alten Messbuss, dessen Reparaturanfälligkeit naturgemäß deutlich erhöht ist.  Pro Messtrupp werden an ca. 180 möglichen Außendiensttagen im Jahr jedoch zahlungswirksame Einnahmen in Höhe von durchschnittlich 120 T€ erzielt und weitere, für die Verwaltung kosteneinsparende verwaltungsinterne Leistungen erbracht. Aufgrund der arbeitstäglichen Einnahmeverluste von 1.000 € ist der zeitnahe Austausch des Messbusses geboten. Leasing sollte bei Messbussen nur dann in Betracht gezogen werden, wenn die finanziellen Vorteile des Leasings selbst erheblich sind, weil Messbusse mit speziellen Innenausrüstungen versehen werden müssen, die beim Kauf des Fahrzeuges nur alle 10 Jahre getauscht werden, bei Leasingfahrzeugen aber öfter, was höhere Kosten verursacht. Da dieses nicht der Fall ist, sollen die Fahrzeuge gekauft werden. Die in diesem schreibgeschützten Tabellenblatt ausgewiesenen Veränderung der Folgekosten sind noch um die wegfallenden Folgekosten für das vorhandene Fahrzeug zu kürzen. Da diese gegenwärtig mindestens genau so hoch sind, wie die zukünftigen KOsten, erhöhen sich die jährlichen Folgekosten durch die Ersatzbeschaffung nicht.</t>
  </si>
  <si>
    <t>Ersatzbeschaffung eines PKW für die Dienststelle Greifswald</t>
  </si>
  <si>
    <t>Die Erfüllung der Pflichtaufgaben (u. a. Ortstermine zur Führung der Kaufpreissammlung, Zustandsfeststellungen für die Enteignungsbehörde, zur Gutachtenerstellung nach BauGB)  erfolgt zz. mit einem Pkw, welcher bereits 12 Jahre in Betrieb ist, dessen Reparaturanfälligkeit zuletzt deutlich zugenommen hat und in diesem Jahr die 1.000 €-Grenze deutlich überschreiten wird. Das Fahrzeug soll gekauft werden, da die Leasingkosten über die vorgesehene (Gesamt-)Nutzungsdauer von 10 Jahren fast 35% höher liegen als der Kaufpreis.Die in diesem schreibgeschützten Tabellenblatt ausgewiesenen Veränderung der Folgekosten sind noch um die wegfallenden Folgekosten für das vorhandene Fahrzeug zu kürzen. Da diese gegenwärtig deutlich über 2.000 € pro Jahr betragen, fallen die jährlichen Folgekosten durch die Ersatzbeschaffung niedriger als bisher.</t>
  </si>
  <si>
    <t>Grundstückverkäufe und Grunderwerb an Kreisstraßen</t>
  </si>
  <si>
    <t>VG 1 Gristow bis Stadtgrenze</t>
  </si>
  <si>
    <t>Platz 1 in Prioritätenliste</t>
  </si>
  <si>
    <t>VG 2 OD Neuenkirchen</t>
  </si>
  <si>
    <t>VG 2 Neuenkirchen - Leist - Karrendorf III. BA</t>
  </si>
  <si>
    <t>Platz 4 in Prioritätenliste</t>
  </si>
  <si>
    <t xml:space="preserve">Planfeststellung liegt vor; </t>
  </si>
  <si>
    <t>VG 9 Helmshagen - Weitenhagen (Ausbau OD Potthagen)</t>
  </si>
  <si>
    <t>Planung liegt vor; Abstufung vereinbart</t>
  </si>
  <si>
    <t>VG 11 Ausbau OD Behrenhoff</t>
  </si>
  <si>
    <t>Platz 3 in Prioritätenliste</t>
  </si>
  <si>
    <t>VG 11 Oberflächenentwässerung Dargelin</t>
  </si>
  <si>
    <t>Auflage Wasserbehörde</t>
  </si>
  <si>
    <t>VG 12 OD Züssow</t>
  </si>
  <si>
    <t>Sparmaßnahme Rödl&amp;Partner</t>
  </si>
  <si>
    <t>Platz 5 in Prioritätenliste; kurzer schlechter Abschnitt zwischen 2 sanierten Abschnitten</t>
  </si>
  <si>
    <t>kurzer schlechter Abschnitt zwischen 2 sanierten Abschnitten</t>
  </si>
  <si>
    <t>VG 16 Konsages - Klein Bünzow (Rödl&amp; Partner RP/M-35)</t>
  </si>
  <si>
    <t>Planung liegt vor; Straße löst sich auf; Sparmaßnahme Rödl&amp;Partner</t>
  </si>
  <si>
    <t>VG 18 Pamitz-B 109</t>
  </si>
  <si>
    <t>VG 19 Brücke über die Ziese bei Pritzwald</t>
  </si>
  <si>
    <t>Brücke gesperrt; Planung liegt vor</t>
  </si>
  <si>
    <t xml:space="preserve">VG 20 Ausbau Knoten mit der L 26 bei Kemmnitz </t>
  </si>
  <si>
    <t>Knotenpunktausbau mit SBA</t>
  </si>
  <si>
    <t xml:space="preserve">VG 22 Rubenow Ausbau-Groß Ernsthof </t>
  </si>
  <si>
    <t xml:space="preserve">VG 23 Ausbau des Knotenpunktes L 262 in Lubmin </t>
  </si>
  <si>
    <t>VG 24 Erneuerung vor Abstufung Karrin –Hollendorf-Kröslin</t>
  </si>
  <si>
    <t>nach Ausbau Abstufung</t>
  </si>
  <si>
    <t xml:space="preserve">VG 26 Radwegneubau über Umgehung Wolgast </t>
  </si>
  <si>
    <t xml:space="preserve">VG 28 Mölschow Zecherin </t>
  </si>
  <si>
    <t>2018 / 2019 mit Planung begonnen</t>
  </si>
  <si>
    <t>VG 29 Knoten Gnitz B 111</t>
  </si>
  <si>
    <t>VG 30 Bauer-Wehrland – Waschow</t>
  </si>
  <si>
    <t>Abschluss Bauvorhaben Neuenkirchen - Karrendorf</t>
  </si>
  <si>
    <t>im Haushalt 2018/2019 unter "Roter Linie"</t>
  </si>
  <si>
    <t>VG 30  Grundhafte Erneuerung der Brücke über Brebowbach</t>
  </si>
  <si>
    <t>Ergebnis Brückenprüfung</t>
  </si>
  <si>
    <t>VG 30 Waschow-Lassan</t>
  </si>
  <si>
    <t xml:space="preserve">VG 30 Zemitz-Seckeritz-Bauer-Wehrland </t>
  </si>
  <si>
    <t>VG 31 Pulow</t>
  </si>
  <si>
    <t>Planung liegt vor; Auffüllbetrag</t>
  </si>
  <si>
    <t>VG 34 B 110 Warthe 4. BA</t>
  </si>
  <si>
    <t>Abschluss Erneuerung K 34</t>
  </si>
  <si>
    <t>VG 34 Knoten Lieper Winkel</t>
  </si>
  <si>
    <t xml:space="preserve">VG 35  B 111 Brücke Neppermin </t>
  </si>
  <si>
    <t>VG 35  OD Morgenitz-Dewichow</t>
  </si>
  <si>
    <t>Platz 2 in Prioritätenliste</t>
  </si>
  <si>
    <t>VG 35 Suckow-Morgenitz</t>
  </si>
  <si>
    <t>VG 36 Morgenitz-Mellenthin (Abstufung)</t>
  </si>
  <si>
    <t>VG 36 Knotenpunkt Mellenthin mit B 111</t>
  </si>
  <si>
    <t>VG 39 Reetzow- Knoten VG 35 Alt Sallenthin</t>
  </si>
  <si>
    <t>VG 39 OD Katschow</t>
  </si>
  <si>
    <t>Planung liegt vor</t>
  </si>
  <si>
    <t xml:space="preserve">VG 39 OU Bansin </t>
  </si>
  <si>
    <t>VG 43 Flughafen bis Ende Kreisstraße</t>
  </si>
  <si>
    <t>Ausbau vor Übergabe an Gemeinde</t>
  </si>
  <si>
    <t>VG 43 Ende Kreisstraße bis Garz</t>
  </si>
  <si>
    <t>KT Beschluss: Bau in Abh. Bau OU B 110</t>
  </si>
  <si>
    <t>VG 44 Stolpe-Dargen-B 110 (BA Prätenow - B 110)</t>
  </si>
  <si>
    <t>Restfinanzierung, Planung abgeschlossen</t>
  </si>
  <si>
    <t>VG 44 Stolpe-Dargen-B 110 (BA Stolpe - Prätenow)</t>
  </si>
  <si>
    <t>Planung, Baurecht läuft</t>
  </si>
  <si>
    <t>VG 46 Karnin-Mönchow-Wilhelmsfelde</t>
  </si>
  <si>
    <t>VG 49 Bargischow - Gnevezin</t>
  </si>
  <si>
    <t>Auswirkung Renaturierung Polder Gnevezin</t>
  </si>
  <si>
    <t>VG 50 Ducherow - Neuendorf A</t>
  </si>
  <si>
    <t>Abstufung Übernahme Eigenanteil</t>
  </si>
  <si>
    <t>VG 51 OD Lübs 1. bis 3. BA</t>
  </si>
  <si>
    <t>besonders schlimmer Zustand; im Haushalt 2018/2019 unter "Roter Linie"</t>
  </si>
  <si>
    <t xml:space="preserve">VG 56 Spantekow - Kavelpass </t>
  </si>
  <si>
    <t>Planung läuft</t>
  </si>
  <si>
    <t>Planung läuft; 1. BA in 2018 fertig</t>
  </si>
  <si>
    <t>VG 58 Radweg Butzow- Anklam</t>
  </si>
  <si>
    <t>Platz 3 in Prio Liste Radwege</t>
  </si>
  <si>
    <t>VG 58 Erneuerung Blesewitz - Spantekow 1. BA</t>
  </si>
  <si>
    <t>VG 59 Ersatzneubau der Brücke über den PSK bei Nerdin</t>
  </si>
  <si>
    <t>mit Planung begonnen; im Haushalt 2018/2019 unter "Roter Linie"</t>
  </si>
  <si>
    <t>VG 60 Spantekow - Japenzin (Rödl&amp; Partner RP/M-35)</t>
  </si>
  <si>
    <t>VG 64 L 282 -Lauenhagen</t>
  </si>
  <si>
    <t>VG 35  Dewichow-Balm</t>
  </si>
  <si>
    <t>VG 65 Schwarzensee -Strasburg</t>
  </si>
  <si>
    <t>VG 67 L 312- L 32 über Neuensund</t>
  </si>
  <si>
    <t>VG 70 Blumenhagen- Neu Stolzenburg</t>
  </si>
  <si>
    <t>wichtiges Vorhaben für Wirtschaft</t>
  </si>
  <si>
    <t>VG 72 Knotenpunkt mit L 28 Ferdinadshof</t>
  </si>
  <si>
    <t>VG 72 Radweg Wilhelmsburg-Ferdinandshof</t>
  </si>
  <si>
    <t>VG 75 Radweg Torgelow-Liepgarten</t>
  </si>
  <si>
    <t xml:space="preserve">VG 75 Erneuerung Torgelow - Abzweig Torgelow Holl </t>
  </si>
  <si>
    <t>VG 75 Torgelow BÜST bis OA Torgelow/Siedlung am Sportplatz (Ueckermünder Straße)</t>
  </si>
  <si>
    <t>Schäden an Leitung unter Straße</t>
  </si>
  <si>
    <t>VG 77 Vogelsang- Luckow</t>
  </si>
  <si>
    <t>VG 79 Knoten mit L 28 in Hinterseee</t>
  </si>
  <si>
    <t>VG 91 Marienthal - Borken</t>
  </si>
  <si>
    <t>VG 95 L 282 in Strasburg - Kreisgrenze (Thomas Müntzer Straße)</t>
  </si>
  <si>
    <t>Planung läuft; gemeinsames Bauvorhaben</t>
  </si>
  <si>
    <t>VG 101 L 35 Kronsberg-Müssenthin- Anschluss- Kiesgrube</t>
  </si>
  <si>
    <t>VG 106 Ersatz Flutbrücke bei Broock (Station 6,512)</t>
  </si>
  <si>
    <t>Brückenprüfung; im Haushalt 2018/2019 unter "Roter Linie"</t>
  </si>
  <si>
    <t>letzter BA, Fertigstellung Gesamtstrecke</t>
  </si>
  <si>
    <t>VG 68 Knoten mit der L 32 in Strasburg Bahnhofstraße</t>
  </si>
  <si>
    <t>am stärksten befahrene K Straße; zwischen sanierten Abschnitten; Planung liegt vor</t>
  </si>
  <si>
    <t>sehr schlechter Zustand, Abstufung Übernahme Eigenanteil</t>
  </si>
  <si>
    <t>VG 81 OD Blankensee</t>
  </si>
  <si>
    <t>Ausbau OD nach freier Strecke</t>
  </si>
  <si>
    <t>VG 34 OD Liepe</t>
  </si>
  <si>
    <t>Beseitigung unübersichtlicher Linienführung</t>
  </si>
  <si>
    <t>VG 89 Bergholz - Rossow 3. BA</t>
  </si>
  <si>
    <t>Planung läuft, 1. BA fertig, 2. BA in 2019</t>
  </si>
  <si>
    <t>Energetischen Sanierung der Verwaltungsgebäude Demminer Straße 71-73 (Haupt- und Nebengebäude)</t>
  </si>
  <si>
    <t>Neubau Verwaltungsgebäude Demminer Straße</t>
  </si>
  <si>
    <t>Sanierung Verwaltungsstandort Leipziger Allee</t>
  </si>
  <si>
    <t>Sanierung Verwaltungsgebäude Jahnstraße Anklam</t>
  </si>
  <si>
    <t xml:space="preserve">Pasewalk Historisches U Garagen, Westflügel </t>
  </si>
  <si>
    <t>Pasewalk Historisches U Schmiede</t>
  </si>
  <si>
    <t>Pasewalk Historisches U Außenanlagen, Zufahrt</t>
  </si>
  <si>
    <t>Pasewalk Internatsgebäude an der FTZ</t>
  </si>
  <si>
    <t>Rettungswache 1</t>
  </si>
  <si>
    <t>Rettungswache 2</t>
  </si>
  <si>
    <t>Rettungswache 3</t>
  </si>
  <si>
    <t>Rettungswache 4</t>
  </si>
  <si>
    <t>Rettungswache 5</t>
  </si>
  <si>
    <t>entsprechend Sanierungskonzept</t>
  </si>
  <si>
    <t>für Weiternutzung (5 Jahre plus x) erforderlich</t>
  </si>
  <si>
    <t>Notwendig laut Eigenbetrieb</t>
  </si>
  <si>
    <t>Konzentration an einem Standort in Anklam</t>
  </si>
  <si>
    <t>für Fußgänger gefährlicher Zustand</t>
  </si>
  <si>
    <t>2019 Ausfall Heizung; Sanierung</t>
  </si>
  <si>
    <t>schlechter Zustand, schrittweise Sanierung</t>
  </si>
  <si>
    <t>Ruine nutzbar machen</t>
  </si>
  <si>
    <t>Gymnasium Gützkow Sanierung Gebäudekomplex und Außenanlagen</t>
  </si>
  <si>
    <t>eventuell 2021 er Ansatz aus Mitteln 2019</t>
  </si>
  <si>
    <t>Brandschutzmaßnahmen Förderschule Wolgast</t>
  </si>
  <si>
    <t>Schulschließung droht</t>
  </si>
  <si>
    <t>Gymn. Löcknitz Um- und Neubau als Ersatz Container</t>
  </si>
  <si>
    <t>Container abgeschrieben, Dach marode</t>
  </si>
  <si>
    <t>Gymn. Anklam Fortführung der energetischen Sanierung</t>
  </si>
  <si>
    <t>Konjunkturprogramm und Folgejahre</t>
  </si>
  <si>
    <t>Gymnasium Wolgast (am Lustwall) Energetische Sanierung</t>
  </si>
  <si>
    <t>Förderschule Behrenhoff soll hierdurch ersetzt werden</t>
  </si>
  <si>
    <t>Schaffung eines Berufsschulzentrums in der Siemensallee Greifswald</t>
  </si>
  <si>
    <t>Konzentration der Schulen in Trägerschaft des Landkreises</t>
  </si>
  <si>
    <t>Förderschule Greifswald Brandschutzmaßnahmen und Sanierung Sanitär</t>
  </si>
  <si>
    <t>Druck Bauordnungsbehörde HGW</t>
  </si>
  <si>
    <t>BS Greifswald Beimlerstraße (Altbau) Brandschutzmaßnahmen</t>
  </si>
  <si>
    <t>Berufsschule Torgelow Lehrwerkstatt/Werstatthalle Mechatroniker</t>
  </si>
  <si>
    <t>derzeit noch Werkstatt angemietet</t>
  </si>
  <si>
    <t>Berufsschule Torgelow Fortführung Sanierung (Aula, Hof, Planetarium)</t>
  </si>
  <si>
    <t>Aula war von Förderung ausgenommen</t>
  </si>
  <si>
    <t>Förderschule Zirchow Carport</t>
  </si>
  <si>
    <t>neuer Transporter braucht einen Unterstand</t>
  </si>
  <si>
    <t>Gymnasium Wolgast Schulstraße Sonnenschutz</t>
  </si>
  <si>
    <t>Problem mit Lichteinfall</t>
  </si>
  <si>
    <t>ONH Uferbefestigung Achterwasser</t>
  </si>
  <si>
    <t>durch Erosion ist Befestigung abgetragen (Denkmalschutz)</t>
  </si>
  <si>
    <t>Radweg an der Rosenhäger Beck</t>
  </si>
  <si>
    <t>INTERREG Projekt</t>
  </si>
  <si>
    <t>Rastplatz bei Rieth</t>
  </si>
  <si>
    <t>Ersatzneubau Radweg Loissin-Lanken</t>
  </si>
  <si>
    <t>Ersatz Radwegeabschnitt nach Sturmflutschaden</t>
  </si>
  <si>
    <t>Erneuerung sanierungsbedürftiger Abschnitt</t>
  </si>
  <si>
    <t xml:space="preserve">Umbau Grundsch. Loitz zum Kompetenszentrum </t>
  </si>
  <si>
    <t>der Radweg durch die Lanken muss erneuert werden</t>
  </si>
  <si>
    <t xml:space="preserve">Rad-und Wirtschfaftsweg Zirchow-Garz </t>
  </si>
  <si>
    <t>Beteiligung am Bauvorhaben der Gemeinde</t>
  </si>
  <si>
    <t>Radweg Karlshagen-Peenemünde</t>
  </si>
  <si>
    <t>Anschaffung bewegliches Vermögen (Großgeräte in der KSM)</t>
  </si>
  <si>
    <t>Ersatzbeschaffungen Großgeräte</t>
  </si>
  <si>
    <t>Hofbefestigung KSM</t>
  </si>
  <si>
    <t>bisher keine Befestigung, keine Entwässerung</t>
  </si>
  <si>
    <t>Waschhalle erleichtert Arbeit, verlängert Lebensdauer technik</t>
  </si>
  <si>
    <t xml:space="preserve">Zur Absicherung unvorhersehbaren Planungsbedarfs im Hoch- und Tiefbau </t>
  </si>
  <si>
    <t>aktueller und rückständiger Grunderwerb (Vermessung, Kauf, Notar, Grundbuchamt usw.)</t>
  </si>
  <si>
    <t>Waschhalle KSM Anklam</t>
  </si>
  <si>
    <t>Erarbeitung Haushaltsvorlage Bau als Grundlage weiterer Planungen</t>
  </si>
  <si>
    <t>Vorbereitung Projektumsetzung mit UBB und Gemeinde</t>
  </si>
  <si>
    <t>Gasmessgerät</t>
  </si>
  <si>
    <t>Mit der Ersatzbeschaffung eines neuen Gasmessgerät ist Ausstattung des Gerätewagen Gefahrgut der CBRN-Einheit Katastrophenschutzes dem Stand der heutigen technik angepasst. Es ermöglicht den Einsatzkräften u.a. Explosionsgrenzen und die Konzentration toxischer Stoffe zu messen. Es erhöt die Sicherheit der Einsatzkräfte und dient zur Einschätzungen von Gefahren für die Bürger. Laut § 3 (2) Ziff. 6 BrSchG M-V ist der Landkreis für die Vorbereitung von Sofortmaßnahmen für Ereignisse mit gefährlichen Stoffen verantwortlich. Nach § 5 LKatSG M-V muss es eine Katastrophenschutzeinheit zur Abwehr von CBRN-Gefahren geben.</t>
  </si>
  <si>
    <t>Infrastrukturpauschale lt. FAG</t>
  </si>
  <si>
    <t>VG 37 Abstufung Stoben Benz</t>
  </si>
  <si>
    <t>Mehrkosten durch Gemeinde</t>
  </si>
  <si>
    <t xml:space="preserve">VG 62 Liepen - Priemen - Kagenow - Neetzow </t>
  </si>
  <si>
    <t>Abstufungsvereinbarung; Übernahme Eigenanteil</t>
  </si>
  <si>
    <t>Kauf beweglicher Ausstattungsgegenstände über 1.000,00€</t>
  </si>
  <si>
    <t xml:space="preserve">Ersatzbeschaffung beweglicher Ausstattungsgegenstände über 1.000,00€.  Sie sind zum Zeitpunkt der Anschaffung abgeschrieben. Folgende Ausstattungsgegenstände werden 2020 ersatzbeschafft: 
Verdichter: 9,0 TE, Zweischalengreifer: 10,0 TE, Werkstattausrüstung: 11,0 TE; 2021: 1 Soleanlage: 30,0 TE
</t>
  </si>
  <si>
    <t>Radweg Usedom - Mellenthin</t>
  </si>
  <si>
    <t>Radwegebau mit SBA (Knoten K 44 Usedom?)</t>
  </si>
  <si>
    <t>Anschaffung von Unterrichtsmitteln für die Kfz-Ausbildung</t>
  </si>
  <si>
    <t>In 2020: Benzin-Direkteinspritzung TSI (VW) prolina Thepra 38072250 für 29.600 EUR; T-Varia Sensoren für 1.400 EUR; T-Varia Steuergerät für 5.300 EUR; T-Varia Antriebseinheit für 3.400 EUR; T-Varia Wagen für 1.600 EUR; T-Varia Motor Aktoren für 2.100 EUR; T-Varia Aktoren TSI für 1.900 EUR; T-Varia Motor Aktoren MPI für 1.300 EUR</t>
  </si>
  <si>
    <t>In 2020: Ausbildungsstand Lichtanlage "Thepra" für 8.000 EUR; 2 Werkstattwagen mit Werkzeugsatz für 2.500 EUR; In 2021: Absauganlage für Abgastester für 2.500 EUR; in 2022: Scheinwerfereinstellgerät für 5.000 EUR; elektronische Achsvermessung für 7.400 EUR</t>
  </si>
  <si>
    <t>Einrichtung Schweißlabor</t>
  </si>
  <si>
    <t>In 2020: Schweißtisch mit Absauganlage für 4.500 EUR; MAG Schweißgerät für 2.000 EUR; in 2021: Schweißtisch mit Absauganlage für 4.500 EUR; MAG Schweißgerät für 2.000 EUR</t>
  </si>
  <si>
    <t>Anschaffung eines Tresors</t>
  </si>
  <si>
    <t>Anschaffung in 2020</t>
  </si>
  <si>
    <t>Anschaffung von Sportgeräten und Whiteboards</t>
  </si>
  <si>
    <t>Sportgeräte jährlich je 5.000 EUR,  jährlich je zwei Whiteboards für 3.000 EUR</t>
  </si>
  <si>
    <t>Schlossgymnasium Gützkow</t>
  </si>
  <si>
    <t>Anschaffung von Möbeln</t>
  </si>
  <si>
    <t>In 2020: Einbauküche HWI 9.500 EUR; Eigentumsschrank 1.200 EUR; Schrankwand Sekreteriat 1.200 EUR; Schrankwand Schulleiter 1.600 EUR und in 2021: Musik-Klang-Wasserbett 3.600 EUR; Hängestuhl mit Deckenaufhänger 1.200 EUR; Musiksack 2.100 EUR; 4 Blasensäulen 5.400 EUR; Wassersäulenumbau 1.200 EUR</t>
  </si>
  <si>
    <t>Förderschule Ferdinandshof</t>
  </si>
  <si>
    <t>Möbel für Sekreteriat 2.500 EUR in 2022; Lehrküche inkl. Geräte 20.000 EUR in 2023</t>
  </si>
  <si>
    <t>Anschaffung Unterrichtsmittel</t>
  </si>
  <si>
    <t>Anschaffung in 2020: Kap- und Gährungssäge 1.200 EUR; Mehrzweckbarren 3.100 EUR</t>
  </si>
  <si>
    <t>Förderzentrum Biberburg Anklam</t>
  </si>
  <si>
    <t>Anschaffung von Unterrichtsmitteln</t>
  </si>
  <si>
    <t>Kleeblattschule Anklam</t>
  </si>
  <si>
    <t>Anschaffung Möbel</t>
  </si>
  <si>
    <t>Fächerschrank Sekreteriat 1.800 EUR in 2020</t>
  </si>
  <si>
    <t>Anschaffung Personenlifter</t>
  </si>
  <si>
    <t>Personenlifter für 1.400 EUR in 2020</t>
  </si>
  <si>
    <t>Anschaffung div. Musikinstrumente</t>
  </si>
  <si>
    <t>In 2020: Tuba für 4.000 EUR; BOSE-Kompakt Lautsprechersystem für 4.000 EUR; Sreichinstrumente für 3.000 EUR; in 2021 zwei E-Pianos für 4.000 EUR; in 2022 Ersatzbeschaffung Instrumente für 4.000 EUR; in 2023 Ersatzbeschaffung Instrumente für 5.000 EUR</t>
  </si>
  <si>
    <t>In 2020: Klavier für 10.000 EUR; in 2021: Klarintte für 2.000 EUR; Keyboard für 1.500 EUR; E-Piano für 2.000 EUR; Verstärker für 2.000 EUR; Violine für 1.300 EUR; Gitarre für 1.200 EUR</t>
  </si>
  <si>
    <t>Anschaffung technischer Geräte</t>
  </si>
  <si>
    <t>Anschaffung div. Unterrichtsmittel</t>
  </si>
  <si>
    <t>In 2020: 2 Eckwerkbänke für 12.000 EUR; Ständerbohrmaschine für 3.500 EUR; Haubenspülmaschine für 5.000 EUR; in 2021: 2 Eckwerkbänke für 9.000 EUR; Maschinenbandsäge für 8.000 EUR; in 2022: Kassensystem für 10.000 EUR</t>
  </si>
  <si>
    <t>In 2020: Kompaktmodell Heizungshydraulik-3 für 9.000 EUR; Waschmaschine und Trockner für 2.500 EUR; in 2021 Universal Solarmessblock für 20.000 EUR; in 2022 Messtechnik - Abgassmessung/Luftdurchsatz für 7.000 EUR</t>
  </si>
  <si>
    <t>Anschaffung und Einbau einer Küchenzeile</t>
  </si>
  <si>
    <t xml:space="preserve">Anschaffung und Einbau einer Küchenzeile für 5.000EUR in 2020 </t>
  </si>
  <si>
    <t>Anschaffung Nestschaukel</t>
  </si>
  <si>
    <t>3.000 EUR in 2020</t>
  </si>
  <si>
    <t>Anschaffung eines Rasentraktors</t>
  </si>
  <si>
    <t>Anschaffung von Verdunklungsrollos</t>
  </si>
  <si>
    <t>Anschaffung von Verdunklungsrollos für 8.000 EUR in 2020</t>
  </si>
  <si>
    <t>Erneuerung Klimaanlage</t>
  </si>
  <si>
    <t>Förderschule Wolgast</t>
  </si>
  <si>
    <t>Anschaffung Außenspielgerät</t>
  </si>
  <si>
    <t>Ersatzbeschaffung Außenspielgerät für 20.000 EUR in 2020</t>
  </si>
  <si>
    <t>Anschaffung Unterrichtsmittel für die Kfz-Ausbildung</t>
  </si>
  <si>
    <t>In 2021: Steckwand T-Varia CAN-Bus für 13.100 EUR; Modul Wischer LIN-Bus für 1.500 EUR; in 2022: Y-Kabel-Adapterset VW für 1.700 EUR; Radarerweiterung für 2.000 EUR; Kfz-Freischalttrainer und HV Technik für 4.000 EUR; in 2023: Klima-Servicestation ASC2000G R134a für 4.000 EUR; CCSC-Tool (Kamerakalibrierung) für 6.800 EUR</t>
  </si>
  <si>
    <t>Anschaffung Tontechnik für Aula</t>
  </si>
  <si>
    <t>Tontechnik für Aula für 5.000 EUR in 2021</t>
  </si>
  <si>
    <t>Klimaanlage</t>
  </si>
  <si>
    <t>Klimaanlage für 3 Klassenräume 5.000 EUR in 2021</t>
  </si>
  <si>
    <t>In 2022: Querflöte für 1.500 EUR; Saxophon für 1.500 EUR; E-Piano für 2.000 EUR; Akkordeon für 4.000 EUR; Schlagzeug für 2.000 EUR; in 2023: Flügel für 20.000 EUR</t>
  </si>
  <si>
    <t>Klettergerät mit Rutsche in 2022</t>
  </si>
  <si>
    <t>für Netto-Neuverschuldung 0 max. verfügbare Finanzmittel</t>
  </si>
  <si>
    <t>Erneuerung Zaun</t>
  </si>
  <si>
    <t>In 2020: Erneuerung Zaun für 30.000 EUR; Sonnenschutz Südseite für 60.000 EUR</t>
  </si>
  <si>
    <t>Anschaffung eines Busses</t>
  </si>
  <si>
    <t>Behindertengerechter Bus mit 22 Sitzplätzen für 90.000 EUR in 2021</t>
  </si>
  <si>
    <t>In 2020 eine Absauganlage Holzwerkstatt für 3.000 EUR; Steuertechniklabor für 76.300 EUR</t>
  </si>
  <si>
    <t>Radweg Loissin - Ludwigsburg (durch die Lanken)</t>
  </si>
  <si>
    <t>2024 ff.</t>
  </si>
  <si>
    <t>Einzahlungen 
2024 ff.</t>
  </si>
  <si>
    <t>Auszahlungen 
2024 ff.</t>
  </si>
  <si>
    <t>TH 01 - Verwaltungsführung</t>
  </si>
  <si>
    <t>Unterstützung der Verwaltungsführung</t>
  </si>
  <si>
    <t>Zentrale Steuerung, Controlling</t>
  </si>
  <si>
    <t>Öffentlichkeitsarbeit</t>
  </si>
  <si>
    <t>Partnerschaftliche Beziehungen</t>
  </si>
  <si>
    <t>Gremien</t>
  </si>
  <si>
    <t>Gleichstellung</t>
  </si>
  <si>
    <t>Personalvertretung</t>
  </si>
  <si>
    <t>Verwaltungsleitung</t>
  </si>
  <si>
    <t>Geheimschutz</t>
  </si>
  <si>
    <t>IT Service Center</t>
  </si>
  <si>
    <t>Prüfung</t>
  </si>
  <si>
    <t>Kommunalaufsicht</t>
  </si>
  <si>
    <t>TH 02 - Organisation, Personal</t>
  </si>
  <si>
    <t>Aus- und Fortbildung</t>
  </si>
  <si>
    <t>Personalabrechnung</t>
  </si>
  <si>
    <t>Freizeitphase Altersteilzeit</t>
  </si>
  <si>
    <t>Personaleinsatz und -betreuung</t>
  </si>
  <si>
    <t>Organisation</t>
  </si>
  <si>
    <t>Personalgestellungen</t>
  </si>
  <si>
    <t>TH 03 - Finanzservice</t>
  </si>
  <si>
    <t>Finanzen</t>
  </si>
  <si>
    <t>Buchführung und Zahlungsabwicklung</t>
  </si>
  <si>
    <t>Finanzcontrolling</t>
  </si>
  <si>
    <t>TH 04 - Gebäudemanagement und zentraler Service</t>
  </si>
  <si>
    <t>Zentrale Dienste</t>
  </si>
  <si>
    <t>Liegenschaften</t>
  </si>
  <si>
    <t>Sonstige Zentrale Dienste</t>
  </si>
  <si>
    <t>Zustell-, Post- und Botendienst</t>
  </si>
  <si>
    <t>TH 05 - Soziales</t>
  </si>
  <si>
    <t>Heimaufsicht</t>
  </si>
  <si>
    <t>Hilfe zum Lebensunterhalt</t>
  </si>
  <si>
    <t>Hilfe zur Pflege</t>
  </si>
  <si>
    <t>Hilfe zur Pflege - Kurzzeitpflege</t>
  </si>
  <si>
    <t>Hilfe zur Gesundheit</t>
  </si>
  <si>
    <t>Hilfe bei Krankheit</t>
  </si>
  <si>
    <t>Hilfe zur Familienplanung</t>
  </si>
  <si>
    <t>Sonstige Hilfen in anderen Lebenslagen</t>
  </si>
  <si>
    <t>Blindenhilfe</t>
  </si>
  <si>
    <t>Bestattungskosten</t>
  </si>
  <si>
    <t>Sonstige Zuweisungen und Umlagen</t>
  </si>
  <si>
    <t>Leistungen für Unterkunft und Heizung</t>
  </si>
  <si>
    <t>Leistungen zur Eingliederung in Arbeit</t>
  </si>
  <si>
    <t>Einmalige Leistungen</t>
  </si>
  <si>
    <t>Hilfen für Asylbewerber</t>
  </si>
  <si>
    <t>Leistungen nach 5. bis 9. Kapitel</t>
  </si>
  <si>
    <t>Grundleistungen (§ 3 AsylbLG)</t>
  </si>
  <si>
    <t>Wertgutscheine</t>
  </si>
  <si>
    <t>Geldleistungen für den Lebensunterhalt</t>
  </si>
  <si>
    <t>Leistungen bei Krankheit,Schwangerschaft</t>
  </si>
  <si>
    <t>Arbeitsgelegenheiten (§ 5 AsylbLG)</t>
  </si>
  <si>
    <t>Sachleistungen</t>
  </si>
  <si>
    <t>Geldleistungen</t>
  </si>
  <si>
    <t>Soziale Einrichtungen für Aussiedler</t>
  </si>
  <si>
    <t>Andere soziale Einrichtungen</t>
  </si>
  <si>
    <t>Betreuungsleistungen</t>
  </si>
  <si>
    <t>Bildung und Teilhabe nach § 6b</t>
  </si>
  <si>
    <t>Pflegestützpunkt Pasewalk</t>
  </si>
  <si>
    <t>Soziale Sonderleistungen</t>
  </si>
  <si>
    <t>Pflegestützpunkt Anklam</t>
  </si>
  <si>
    <t>Pflegestützpunkt HGW</t>
  </si>
  <si>
    <t>Kommunale Beratungsstelle</t>
  </si>
  <si>
    <t>Sozialplanung</t>
  </si>
  <si>
    <t>Jugendhilfeplanung</t>
  </si>
  <si>
    <t>TH 06 - Gesundheit</t>
  </si>
  <si>
    <t>Kostenbeteiligung an</t>
  </si>
  <si>
    <t>Gesundheitsplanung und -förderung</t>
  </si>
  <si>
    <t>Gesundheitsplanung</t>
  </si>
  <si>
    <t>Kinder- und Jugendärztl./-zahnärztlicher</t>
  </si>
  <si>
    <t>Gesundheitsschutz, Infektionsschutz</t>
  </si>
  <si>
    <t>Stellungnahmen</t>
  </si>
  <si>
    <t>Beratung und Betreuung</t>
  </si>
  <si>
    <t>Regionalstelle für Suchtvorbeugung</t>
  </si>
  <si>
    <t>Medizinalaufsicht</t>
  </si>
  <si>
    <t>TH 07 - Jugend</t>
  </si>
  <si>
    <t>Jugendarbeit</t>
  </si>
  <si>
    <t>Schul- und Jugendsozialarbeit</t>
  </si>
  <si>
    <t>Förderung der Erziehung in der Familie</t>
  </si>
  <si>
    <t>Hilfe für junge Volljährige</t>
  </si>
  <si>
    <t>Vorläufige Maßnahmen zum Schutz</t>
  </si>
  <si>
    <t>Adoptionsvermittlung</t>
  </si>
  <si>
    <t>Amtspflegschaft, Amtsvormundschaft,</t>
  </si>
  <si>
    <t>Schullandheim Pinnow</t>
  </si>
  <si>
    <t>Jugendzentrum TAKT</t>
  </si>
  <si>
    <t>Haus der Straßensozialarbeit</t>
  </si>
  <si>
    <t>Zerum Ueckermünde</t>
  </si>
  <si>
    <t>Kreisjugendring</t>
  </si>
  <si>
    <t>Förderung des Sports</t>
  </si>
  <si>
    <t>Gymnasien</t>
  </si>
  <si>
    <t>Integrierte Gesamtschule</t>
  </si>
  <si>
    <t>Förderschulen</t>
  </si>
  <si>
    <t>Randow - Schule Löcknitz</t>
  </si>
  <si>
    <t>Schlossbergschule Pasewalk</t>
  </si>
  <si>
    <t>Berufsbildende Schulen</t>
  </si>
  <si>
    <t>Atelier Otto-Niemeyer-Holstein</t>
  </si>
  <si>
    <t>Medienzentrum UER -</t>
  </si>
  <si>
    <t>Medienzentrum  OVP</t>
  </si>
  <si>
    <t>Medienzentrum Greifswald -</t>
  </si>
  <si>
    <t>Förderung von Theatern</t>
  </si>
  <si>
    <t>Musikschule Ueckermünde</t>
  </si>
  <si>
    <t>Kreismusikschule Wolgast</t>
  </si>
  <si>
    <t>Volkshochschule Pasewalk</t>
  </si>
  <si>
    <t>Volkshochschule Anklam</t>
  </si>
  <si>
    <t>Volkshochschule HGW</t>
  </si>
  <si>
    <t>Kultureinrichtungen, Kulturförderung</t>
  </si>
  <si>
    <t>TH 08 - Kultur und Bildung, Schulverwaltung</t>
  </si>
  <si>
    <t>TH 10 - Öffentliche Ordnung und Sicherheit</t>
  </si>
  <si>
    <t>Sicherheit und Ordnung</t>
  </si>
  <si>
    <t>Personenstandswesen, Einwohnerwesen,</t>
  </si>
  <si>
    <t>Aufenthaltsrecht von Ausländern</t>
  </si>
  <si>
    <t>Brandschutz</t>
  </si>
  <si>
    <t>Feuerwehrtechnische Zentralen</t>
  </si>
  <si>
    <t>Rettungsdienst</t>
  </si>
  <si>
    <t>Gemeinsame integrierte Leitstelle</t>
  </si>
  <si>
    <t>Leitstelle Pasewalk</t>
  </si>
  <si>
    <t>Rettungsdienstbereich HGW</t>
  </si>
  <si>
    <t>Rettungsdienstbereich Anklam</t>
  </si>
  <si>
    <t>Rettungsdienstbereich Pasewalk</t>
  </si>
  <si>
    <t>Zivil- und Katastrophenschutz</t>
  </si>
  <si>
    <t>Kriegsgräber</t>
  </si>
  <si>
    <t>Verkehrsangelegenheiten</t>
  </si>
  <si>
    <t>Fahrerlaubnisse</t>
  </si>
  <si>
    <t>Zulassung und Abmeldung</t>
  </si>
  <si>
    <t>Verkehrsüberwachung</t>
  </si>
  <si>
    <t>TH 11 - Straßenverkehr</t>
  </si>
  <si>
    <t>TH 12 Veterinärwesen und Lebensmittelüberwachung</t>
  </si>
  <si>
    <t>Lebensmittelüberwachung</t>
  </si>
  <si>
    <t>Fleischhygieneamt</t>
  </si>
  <si>
    <t>Fleischhygiene</t>
  </si>
  <si>
    <t>Tierschutz und Tierseuchen</t>
  </si>
  <si>
    <t>TH 14 - Wasserwirtschaft und Kreisentwicklung</t>
  </si>
  <si>
    <t>Regionale Entwicklungsinitiative</t>
  </si>
  <si>
    <t>Grundstücksverkehrsordnung</t>
  </si>
  <si>
    <t>Abfallwirtschaft</t>
  </si>
  <si>
    <t>Abfallwirtschaft Pasewalk</t>
  </si>
  <si>
    <t>Abfallwirtschaft Anklam</t>
  </si>
  <si>
    <t>Abfallwirtschaft Hansestadt</t>
  </si>
  <si>
    <t>Abfallwirtschaft Jarmen/Tutow und</t>
  </si>
  <si>
    <t>Deponien und Altstandorte</t>
  </si>
  <si>
    <t>Abfallrecht (Untere Abfallbehörde)</t>
  </si>
  <si>
    <t>Festsetzung Abwasserabgabe</t>
  </si>
  <si>
    <t>Gewässeraufsicht</t>
  </si>
  <si>
    <t>Bodenschutz</t>
  </si>
  <si>
    <t>Klima- und Lärmschutz</t>
  </si>
  <si>
    <t>Wirtschaftsförderung</t>
  </si>
  <si>
    <t>Förderung des ländlichen Raumes</t>
  </si>
  <si>
    <t>Aufgaben der Geschäftsstelle ""LEADER""</t>
  </si>
  <si>
    <t>Programm MORO-Digital</t>
  </si>
  <si>
    <t>Regionalmanagement</t>
  </si>
  <si>
    <t>Tourismus</t>
  </si>
  <si>
    <t>Modellvorhaben ""Usedom Rad""</t>
  </si>
  <si>
    <t>TH 15 - Bau und Naturschutz</t>
  </si>
  <si>
    <t>Kreisstraßen</t>
  </si>
  <si>
    <t>Kreisstraßenmeisterei</t>
  </si>
  <si>
    <t>Häfen</t>
  </si>
  <si>
    <t>Straßenrechtsangelegenheiten,</t>
  </si>
  <si>
    <t>Sonstige Erholungseinrichtungen</t>
  </si>
  <si>
    <t>Naturschutz</t>
  </si>
  <si>
    <t>Bauleitplanung</t>
  </si>
  <si>
    <t>Baurechtliche Verfahren</t>
  </si>
  <si>
    <t>Bauverwaltung</t>
  </si>
  <si>
    <t>Denkmalschutz</t>
  </si>
  <si>
    <t>TH 16 - Geoinformation und Vermessung</t>
  </si>
  <si>
    <t>Vermessung</t>
  </si>
  <si>
    <t>Geodatenvertrieb,</t>
  </si>
  <si>
    <t>Immobilienmarktinformationen</t>
  </si>
  <si>
    <t>TH 17 - Rechtsamt</t>
  </si>
  <si>
    <t>Datenschutz</t>
  </si>
  <si>
    <t>Zentrale Vergabestelle</t>
  </si>
  <si>
    <t>Recht</t>
  </si>
  <si>
    <t>Durchführung von Auftragsstatistiken</t>
  </si>
  <si>
    <t>Wahlen und sonstige Abstimmungen</t>
  </si>
  <si>
    <t>Breitbandausbau</t>
  </si>
  <si>
    <t>TH 20 - Zentrale Finanzdientleistungen</t>
  </si>
  <si>
    <t>Steuern, allgemeine Zuweisungen,</t>
  </si>
  <si>
    <t>Sonstige allgemeine Finanzwirtschaft</t>
  </si>
  <si>
    <t>TH 21 - Beteiligungen</t>
  </si>
  <si>
    <t>Schülerbeförderung</t>
  </si>
  <si>
    <t>Kommunale Gasversorgung</t>
  </si>
  <si>
    <t>ÖPNV</t>
  </si>
  <si>
    <t>Flughafen Heringsdorf</t>
  </si>
  <si>
    <t>Wirtschaftsfördergesellschaften</t>
  </si>
  <si>
    <t>Personalgestellungen Jobcenter Nord</t>
  </si>
  <si>
    <t>Personalgestellungen Jobcenter Süd</t>
  </si>
  <si>
    <t>Zentrales Grundstücks- und Gebäudemanagement</t>
  </si>
  <si>
    <t>Hilfe zum Lebensunterhalt (3. Kapitel SGB XII)</t>
  </si>
  <si>
    <t>Hilfe zum Lebensunterhalt - laufende Leistungen</t>
  </si>
  <si>
    <t>Hilfe zum Lebensunterhalt - einmalige Leistungen an Empfänger laufender Leistungen</t>
  </si>
  <si>
    <t>Hilfe zum Lebensunterhalt - Bedarfe für Bildung und Teilhabe</t>
  </si>
  <si>
    <t>Hilfe zur Pflege - Pflegegeld bei erhebl. Pflegebedürftigkeit</t>
  </si>
  <si>
    <t>Hilfe zur Pflege - Pflegegeld bei schwerer Pflegebedürftigkeit</t>
  </si>
  <si>
    <t>Hilfe zur Pflege - Pflegegeld bei schwerster Pflegebedürftigkeit</t>
  </si>
  <si>
    <t>Hilfe zur Pflege - häusliche Pflege in Form von anderen Leistungen</t>
  </si>
  <si>
    <t>Hilfe zur Pflege - teilstationäre Pflege</t>
  </si>
  <si>
    <t>Hilfe zur Pflege - vollstationäre Pflege</t>
  </si>
  <si>
    <t>Eingliederungshilfe für behinderte Menschen</t>
  </si>
  <si>
    <t>Eingliederungshilfe - Leistungen zur med. Reha</t>
  </si>
  <si>
    <t>Eingliederungshilfe - Hilfe zu einer angemessenen Schulbildung</t>
  </si>
  <si>
    <t>Eingliederungshilfe - Hilfe zur schulischen Ausbildung für einen angem. Beruf</t>
  </si>
  <si>
    <t>Eingliederungshilfe - Hilfe zur Ausbildung</t>
  </si>
  <si>
    <t>Eingliederungshilfe - Leistungen zur Teilhabe am Arbeitsleben</t>
  </si>
  <si>
    <t>Eingliederungshilfe - Leistungen in WfbM</t>
  </si>
  <si>
    <t>Eingliederungshilfe - Leistungen zur Teilhabe am Leben in der Gemeinschaft</t>
  </si>
  <si>
    <t>Hilfe zur Überwindung besonderer sozialer Schwierigkeiten</t>
  </si>
  <si>
    <t>Hilfe zur Weiterführung des Haushaltes</t>
  </si>
  <si>
    <t>Grundsicherung im Alter und bei Erwerbsminderung</t>
  </si>
  <si>
    <t>Grundsicherung im Alter und bei Erwerbsminderung - lfd. Leistungen</t>
  </si>
  <si>
    <t>Grundsicherung im Alter und bei Erwerbsminderung - einmalige Leistungen</t>
  </si>
  <si>
    <t>Grundsicherung im Alter und bei Erwerbsminderung - Bedarfe bei Bildung und Teilhabe</t>
  </si>
  <si>
    <t>Erstattungen an Krankenkassen für Übernahme Krankenbehandlung</t>
  </si>
  <si>
    <t>Leistungen für Unterkunft und Heizung HGW</t>
  </si>
  <si>
    <t>Leistungen für Unterkunft und Heizung PW</t>
  </si>
  <si>
    <t>Einmalige Leistungen HGW</t>
  </si>
  <si>
    <t>Einmalige Leistungen UER</t>
  </si>
  <si>
    <t>Bedarfe für Bildung und Teilhabe HGW</t>
  </si>
  <si>
    <t>Bedarfe für Bildung und Teilhabe UER</t>
  </si>
  <si>
    <t>Bundesbeteiligung nach § 46 SGB II</t>
  </si>
  <si>
    <t>Geldleistungen für persönliche Bedürfnisse</t>
  </si>
  <si>
    <t>Leistungen nach dem dem Bundesversorgungsgesetz und anderen Gesetzen</t>
  </si>
  <si>
    <t>Förderung von Trägern der Wohlfahrtspflege</t>
  </si>
  <si>
    <t>Hilfen für Heimkehrer und politische Häftlinge, Aussiedler</t>
  </si>
  <si>
    <t>Bedarfe Bildung und Teilhabe nach §6b BKKG</t>
  </si>
  <si>
    <t>Sonstige soziale Hilfen und Leistungen</t>
  </si>
  <si>
    <t>Leistungen nach dem Landespflegegesetz</t>
  </si>
  <si>
    <t>Leistungen nach dem Landesblindengeldgesetz</t>
  </si>
  <si>
    <t>Projekte aus der Pflegesozialplanung</t>
  </si>
  <si>
    <t>Unterhaltsvorschussleistungen</t>
  </si>
  <si>
    <t>Förderung von Kindern in Tageseinrichtungen</t>
  </si>
  <si>
    <t>Hilfe zur Erziehung</t>
  </si>
  <si>
    <t>Stabsstelle zur Unterbringung, Betreuung und Integration minderj. unbegl. Ausländer</t>
  </si>
  <si>
    <t>Eingliederungshilfe für seelisch behind. Kinder und Jugendliche</t>
  </si>
  <si>
    <t>Mitwirkung in familienrechtlichen Verfahren</t>
  </si>
  <si>
    <t>Mitwirkung in Verfahren nach dem Jugendgerichtsgesetz</t>
  </si>
  <si>
    <t>Einrichtungen der Kinder- und Jugendarbeit</t>
  </si>
  <si>
    <t>Gymnasium Pasewalk</t>
  </si>
  <si>
    <t>Gymnasium Löcknitz</t>
  </si>
  <si>
    <t>Gymnasium Ueckermünde</t>
  </si>
  <si>
    <t>Turnhalle Gymnasium Ueckermünde</t>
  </si>
  <si>
    <t>Gymnasium Anklam</t>
  </si>
  <si>
    <t>Gymnasium Wolgast</t>
  </si>
  <si>
    <t>Kooperatives Förderzentrum Pestalozzi Greifswald</t>
  </si>
  <si>
    <t>Schulentwicklungsplanung</t>
  </si>
  <si>
    <t>Kommunales Bildungsmanagement</t>
  </si>
  <si>
    <t>Beratung über örtliche und überörtliche Förderprogramme</t>
  </si>
  <si>
    <t>Regionalmanagement LEADER Stettiner Haff</t>
  </si>
  <si>
    <t>Regionalmanagement LEADER Vorpommersche Küste</t>
  </si>
  <si>
    <t>Kreisentwicklung, kommunale Planung</t>
  </si>
  <si>
    <t>Beteiligungen, Anteile, Wertpapiere des Anlagevermögens</t>
  </si>
  <si>
    <t>Einzahlungen 
2025 ff.</t>
  </si>
  <si>
    <t>04</t>
  </si>
  <si>
    <t>08</t>
  </si>
  <si>
    <t>07</t>
  </si>
  <si>
    <t>06</t>
  </si>
  <si>
    <t>Investitionen  Deponien</t>
  </si>
  <si>
    <t>u.a. Zaunanlagen, Hausfackel und Realisierung von möglichen nachträglichen Anordnungen durch das STALU</t>
  </si>
  <si>
    <t>Breitband</t>
  </si>
  <si>
    <t>17</t>
  </si>
  <si>
    <t>14</t>
  </si>
  <si>
    <t>Messgerät</t>
  </si>
  <si>
    <t>Investitionszuschuss Flughafen Heringsdorf</t>
  </si>
  <si>
    <t>zur Finanzierung der Befeuerungsanlage</t>
  </si>
  <si>
    <t>21</t>
  </si>
  <si>
    <t>Das Messgerät wird für die baurechtliche und -technischen Abnahmen in den Breitbandprojekten benötigt</t>
  </si>
  <si>
    <t>Ostseeradfernweg Stralsund - Greifswald an der K 5</t>
  </si>
  <si>
    <t>-</t>
  </si>
  <si>
    <t>Konto
AZ</t>
  </si>
  <si>
    <t>Konto
EZ</t>
  </si>
  <si>
    <t>361000020180001</t>
  </si>
  <si>
    <t>217010820140001</t>
  </si>
  <si>
    <t>Konto
Bilanz
A</t>
  </si>
  <si>
    <t>Konto
Bilanz
P</t>
  </si>
  <si>
    <t>542010020160020</t>
  </si>
  <si>
    <t>542010020190007</t>
  </si>
  <si>
    <t>Regionales Berufliches Bildungszentrum Greifswald</t>
  </si>
  <si>
    <t>Förderschule  "Am Park" Behrenhoff</t>
  </si>
  <si>
    <t>Sonderpädagogisches Förderzentrum Eggesin</t>
  </si>
  <si>
    <t>Kreis prüft nach Zentralisierung RBB Standort zukünftige Nutzung als gemeinsames Kulturzentrum mit HGW und LK o. alternativ mittelfristige Aufgabe</t>
  </si>
  <si>
    <t>Regionales Berufliches Bildungszentrum Wolgast - Torgelow - Standort Torgelow</t>
  </si>
  <si>
    <t>Regionales Berufliches Bildungszentrum Wolgast - Torgelow - Standort Wolgast</t>
  </si>
  <si>
    <t>Förderschule Am Stettiner Haff Zirchow</t>
  </si>
  <si>
    <t>Volkskochschule Vorpommern-Greifswald</t>
  </si>
  <si>
    <t>128010020200001</t>
  </si>
  <si>
    <t>114010020200001</t>
  </si>
  <si>
    <t>,</t>
  </si>
  <si>
    <t>114010020200002</t>
  </si>
  <si>
    <t>126010320200001</t>
  </si>
  <si>
    <t>128010020200003</t>
  </si>
  <si>
    <t>542010020180010</t>
  </si>
  <si>
    <t>217010320180001</t>
  </si>
  <si>
    <t>542010020200001</t>
  </si>
  <si>
    <t>542010020200002</t>
  </si>
  <si>
    <t>126000000000001</t>
  </si>
  <si>
    <t>547020020200001</t>
  </si>
  <si>
    <t>511100020200001</t>
  </si>
  <si>
    <t>123040020200001</t>
  </si>
  <si>
    <t>126000020200003</t>
  </si>
  <si>
    <t>Pulstelemetrieanlagen</t>
  </si>
  <si>
    <t>126010320200003</t>
  </si>
  <si>
    <t>542020020200002</t>
  </si>
  <si>
    <t>551021020200001</t>
  </si>
  <si>
    <t>573010820200001</t>
  </si>
  <si>
    <t>114020020200002</t>
  </si>
  <si>
    <t>114020020200003</t>
  </si>
  <si>
    <t>114020020200005</t>
  </si>
  <si>
    <t>114020020200006</t>
  </si>
  <si>
    <t>114020020200007</t>
  </si>
  <si>
    <t>114020020200008</t>
  </si>
  <si>
    <t>114020020200009</t>
  </si>
  <si>
    <t>114020020200010</t>
  </si>
  <si>
    <t>123050020200001</t>
  </si>
  <si>
    <t>126010320200005</t>
  </si>
  <si>
    <t>542010020170024</t>
  </si>
  <si>
    <t>542010020200003</t>
  </si>
  <si>
    <t>542010020180012</t>
  </si>
  <si>
    <t>542010020200005</t>
  </si>
  <si>
    <t>542010020170011</t>
  </si>
  <si>
    <t>542010020200006</t>
  </si>
  <si>
    <t>542010020170022</t>
  </si>
  <si>
    <t>542010020180011</t>
  </si>
  <si>
    <t>542010020190005</t>
  </si>
  <si>
    <t>542010020200007</t>
  </si>
  <si>
    <t>542010020210003</t>
  </si>
  <si>
    <t>542010020210005</t>
  </si>
  <si>
    <t>542010020210006</t>
  </si>
  <si>
    <t>542010020170026</t>
  </si>
  <si>
    <t>542020020200001</t>
  </si>
  <si>
    <t>551021020210001</t>
  </si>
  <si>
    <t>231010220200001</t>
  </si>
  <si>
    <t>231010220200002</t>
  </si>
  <si>
    <t>231010220200003</t>
  </si>
  <si>
    <t>221010720200001</t>
  </si>
  <si>
    <t>217010720200002</t>
  </si>
  <si>
    <t>217010620200001</t>
  </si>
  <si>
    <t>217010720200001</t>
  </si>
  <si>
    <t>217010820200001</t>
  </si>
  <si>
    <t>221010220200001</t>
  </si>
  <si>
    <t>221010320200001</t>
  </si>
  <si>
    <t>221010320200002</t>
  </si>
  <si>
    <t>221010220200002</t>
  </si>
  <si>
    <t>221010520200001</t>
  </si>
  <si>
    <t>221010620200001</t>
  </si>
  <si>
    <t>221010920200001</t>
  </si>
  <si>
    <t>221011020200001</t>
  </si>
  <si>
    <t>231010320200001</t>
  </si>
  <si>
    <t>231010420200001</t>
  </si>
  <si>
    <t>263011020200001</t>
  </si>
  <si>
    <t>263012020200001</t>
  </si>
  <si>
    <t>414040020200001</t>
  </si>
  <si>
    <t>Schränke/Thresen Sekretariat: 2.500 EUR ; Schaukasten für Schloss: 1.200 EUR; Sitzecke Verwaltung: 2.000 EUR; Sitzecke Vorraum Aula: 1.200 EUR; Glasvitrine Klassenraumgebäude: 1.300 EUR in 2023</t>
  </si>
  <si>
    <t>2 Akustiksofa für 6.000 EUR; Musikschrank mit Instrumentenset für 1.300 EUR; Stellwandset mit 5 Tafeln für 1.300 EUR; Spaceflex Oval mit 12 Sitzen für 2.000 EUR</t>
  </si>
  <si>
    <t>Anschaffung in 2021</t>
  </si>
  <si>
    <t>Erneuerung der Klimanlage in 2021 i.H.v. 17.000 EUR</t>
  </si>
  <si>
    <t>Elektrische Leinwand für Aula für 1.500 EUR; Audioanlage Aula für 4.000 EUR; Präsentationstafel für 1.500 EUR; in 2023: Präsentationstafel für 1.500 EUR; Musikanlage Musikraum für 2.000 EUR</t>
  </si>
  <si>
    <t>551021020150002</t>
  </si>
  <si>
    <t>Fortführung/Erneuerung Liegenschaftskataster</t>
  </si>
  <si>
    <r>
      <t xml:space="preserve">Kategorie 1 </t>
    </r>
    <r>
      <rPr>
        <sz val="10"/>
        <rFont val="Arial"/>
        <family val="2"/>
      </rPr>
      <t>(Seite 2)</t>
    </r>
  </si>
  <si>
    <r>
      <t xml:space="preserve">Kategorie 3 </t>
    </r>
    <r>
      <rPr>
        <sz val="10"/>
        <rFont val="Arial"/>
        <family val="2"/>
      </rPr>
      <t>(Seite 7 - 10)</t>
    </r>
  </si>
  <si>
    <r>
      <t xml:space="preserve">Kategorie 2 </t>
    </r>
    <r>
      <rPr>
        <sz val="10"/>
        <rFont val="Arial"/>
        <family val="2"/>
      </rPr>
      <t>(Seite 3 - 6)</t>
    </r>
  </si>
  <si>
    <t>571060320160001</t>
  </si>
  <si>
    <t>537020020200001</t>
  </si>
  <si>
    <t>05</t>
  </si>
  <si>
    <t>345000320200002</t>
  </si>
  <si>
    <t xml:space="preserve">Systemerweiterung Sodexo Bildungskarte </t>
  </si>
  <si>
    <t>Zuschuss IKT-Ost</t>
  </si>
  <si>
    <t>542010020220002</t>
  </si>
  <si>
    <t>542010020220003</t>
  </si>
  <si>
    <t>542010020220005</t>
  </si>
  <si>
    <t>126010320230001</t>
  </si>
  <si>
    <t>551021020230002</t>
  </si>
  <si>
    <t>20</t>
  </si>
  <si>
    <t>*</t>
  </si>
  <si>
    <t>Zuführungen an den Ergebnishaushalt</t>
  </si>
  <si>
    <t>Verwendung der Infrastrukturpauschale für laufende Zwecke (z.B. Unterhaltung der Gebäude und Kreisstraßen)</t>
  </si>
  <si>
    <t>Gesamt</t>
  </si>
  <si>
    <t>114020020200011</t>
  </si>
  <si>
    <t>114020020200012</t>
  </si>
  <si>
    <t>114020020200013</t>
  </si>
  <si>
    <t>03</t>
  </si>
  <si>
    <t>Schul-IT-Digitalpalpakt</t>
  </si>
  <si>
    <t>IT-Service</t>
  </si>
  <si>
    <t>Gewährung Darlehen Flughafen Heringsdorf</t>
  </si>
  <si>
    <t>Schlauchpflegeanlage Pasewalk</t>
  </si>
  <si>
    <t>Erwerb Gebäude Grundschule Loitz</t>
  </si>
  <si>
    <t>Förderschule</t>
  </si>
  <si>
    <t>547020020200002</t>
  </si>
  <si>
    <t>611000000000001</t>
  </si>
  <si>
    <t>221010220130001</t>
  </si>
  <si>
    <t>Grundlegende Sanierung der Förderschule in Löcknitz</t>
  </si>
  <si>
    <t>Fortsetzung der Maßnahme</t>
  </si>
  <si>
    <t>Summe der finanzierbaren Investitionen</t>
  </si>
  <si>
    <t>Summe der NICHT finanzierbaren Investitionen</t>
  </si>
  <si>
    <t>22</t>
  </si>
  <si>
    <t>VG 22 Ortsdurchfahrt Ranzin</t>
  </si>
  <si>
    <t>1 Stück GW-Logistik / Der Gerätewagen-Logistik Baujahr 2022, dient zum Transport von Einsatzmaterialien zu den Einsatzorten der Feuerwehren.</t>
  </si>
  <si>
    <t>542010020200008</t>
  </si>
  <si>
    <t>551021020200003</t>
  </si>
  <si>
    <t>551021020220001</t>
  </si>
  <si>
    <t>114040020200014</t>
  </si>
  <si>
    <t>542010020190003</t>
  </si>
  <si>
    <t>VG 49 Gnevezin - Anklamer Fähre</t>
  </si>
  <si>
    <t>Verlegung Straße wegen Renaturierung</t>
  </si>
  <si>
    <t>542010020200009</t>
  </si>
  <si>
    <t>542010020200010</t>
  </si>
  <si>
    <t>542010020200012</t>
  </si>
  <si>
    <t>542010020170015</t>
  </si>
  <si>
    <t>114020020200004</t>
  </si>
  <si>
    <t>126010320200004</t>
  </si>
  <si>
    <t>231010420180002</t>
  </si>
  <si>
    <t>366000020200001</t>
  </si>
  <si>
    <t>542010020170004</t>
  </si>
  <si>
    <t>542010020200011</t>
  </si>
  <si>
    <t>542010020210004</t>
  </si>
  <si>
    <t>542010020220004</t>
  </si>
  <si>
    <t>542010020230001</t>
  </si>
  <si>
    <t>542010020230002</t>
  </si>
  <si>
    <t>551021020200002</t>
  </si>
  <si>
    <t>114040020200001</t>
  </si>
  <si>
    <t>VG 8 Dersekow Knoten L 261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</si>
</sst>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 _€_-;\-* #,##0\ _€_-;_-* &quot;-&quot;??\ _€_-;_-@_-"/>
    <numFmt numFmtId="165" formatCode="#,##0_ ;[Red]\-#,##0\ "/>
    <numFmt numFmtId="166" formatCode="0######"/>
    <numFmt numFmtId="171" formatCode="_-* #,##0.000000\ _€_-;\-* #,##0.000000\ _€_-;_-* &quot;-&quot;??\ _€_-;_-@_-"/>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8"/>
      <name val="Arial"/>
      <family val="2"/>
    </font>
    <font>
      <b/>
      <sz val="10"/>
      <name val="Arial"/>
      <family val="2"/>
    </font>
    <font>
      <b/>
      <sz val="12"/>
      <name val="Arial"/>
      <family val="2"/>
    </font>
    <font>
      <sz val="11"/>
      <color theme="1"/>
      <name val="Calibri"/>
      <family val="2"/>
      <scheme val="minor"/>
    </font>
    <font>
      <sz val="8"/>
      <color rgb="FF0070C0"/>
      <name val="Arial"/>
      <family val="2"/>
    </font>
    <font>
      <sz val="11"/>
      <name val="Calibri"/>
      <family val="2"/>
      <scheme val="minor"/>
    </font>
    <font>
      <b/>
      <sz val="10"/>
      <name val="Calibri"/>
      <family val="2"/>
      <scheme val="minor"/>
    </font>
    <font>
      <b/>
      <sz val="11"/>
      <name val="Calibri"/>
      <family val="2"/>
      <scheme val="minor"/>
    </font>
    <font>
      <sz val="10"/>
      <color theme="0" tint="-0.34998626667073579"/>
      <name val="Arial"/>
      <family val="2"/>
    </font>
    <font>
      <sz val="10"/>
      <name val="Arial"/>
      <family val="2"/>
    </font>
    <font>
      <sz val="10"/>
      <color theme="1"/>
      <name val="Arial"/>
      <family val="2"/>
    </font>
    <font>
      <sz val="9"/>
      <color indexed="81"/>
      <name val="Tahoma"/>
      <family val="2"/>
    </font>
    <font>
      <b/>
      <sz val="9"/>
      <color indexed="81"/>
      <name val="Tahoma"/>
      <family val="2"/>
    </font>
    <font>
      <sz val="10"/>
      <color rgb="FFFF0000"/>
      <name val="Arial"/>
      <family val="2"/>
    </font>
  </fonts>
  <fills count="12">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gray0625">
        <fgColor theme="3" tint="0.59996337778862885"/>
        <bgColor theme="0" tint="-0.1498764000366222"/>
      </patternFill>
    </fill>
    <fill>
      <patternFill patternType="gray0625">
        <fgColor theme="3" tint="0.59996337778862885"/>
        <bgColor indexed="22"/>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B0F0"/>
        <bgColor indexed="64"/>
      </patternFill>
    </fill>
    <fill>
      <patternFill patternType="solid">
        <fgColor rgb="FFC0C0C0"/>
        <bgColor indexed="64"/>
      </patternFill>
    </fill>
    <fill>
      <patternFill patternType="solid">
        <fgColor theme="2" tint="-0.499984740745262"/>
        <bgColor indexed="64"/>
      </patternFill>
    </fill>
    <fill>
      <patternFill patternType="solid">
        <fgColor rgb="FF969696"/>
        <bgColor indexed="64"/>
      </patternFill>
    </fill>
  </fills>
  <borders count="8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style="thin">
        <color auto="1"/>
      </top>
      <bottom style="thin">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medium">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auto="1"/>
      </right>
      <top style="thin">
        <color indexed="64"/>
      </top>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bottom style="hair">
        <color auto="1"/>
      </bottom>
      <diagonal/>
    </border>
    <border>
      <left/>
      <right style="hair">
        <color auto="1"/>
      </right>
      <top style="thin">
        <color indexed="64"/>
      </top>
      <bottom style="thin">
        <color indexed="64"/>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style="hair">
        <color auto="1"/>
      </right>
      <top style="thin">
        <color indexed="64"/>
      </top>
      <bottom style="hair">
        <color auto="1"/>
      </bottom>
      <diagonal/>
    </border>
    <border>
      <left/>
      <right style="hair">
        <color auto="1"/>
      </right>
      <top style="hair">
        <color auto="1"/>
      </top>
      <bottom style="thin">
        <color indexed="64"/>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style="hair">
        <color auto="1"/>
      </left>
      <right/>
      <top style="thin">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hair">
        <color auto="1"/>
      </left>
      <right/>
      <top style="thin">
        <color indexed="64"/>
      </top>
      <bottom style="hair">
        <color auto="1"/>
      </bottom>
      <diagonal/>
    </border>
    <border>
      <left style="hair">
        <color auto="1"/>
      </left>
      <right/>
      <top style="hair">
        <color auto="1"/>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thin">
        <color indexed="64"/>
      </bottom>
      <diagonal/>
    </border>
    <border>
      <left style="thin">
        <color indexed="64"/>
      </left>
      <right style="hair">
        <color auto="1"/>
      </right>
      <top/>
      <bottom/>
      <diagonal/>
    </border>
    <border>
      <left style="hair">
        <color auto="1"/>
      </left>
      <right style="thin">
        <color indexed="64"/>
      </right>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style="thin">
        <color indexed="64"/>
      </left>
      <right/>
      <top/>
      <bottom style="hair">
        <color auto="1"/>
      </bottom>
      <diagonal/>
    </border>
    <border>
      <left/>
      <right/>
      <top/>
      <bottom style="hair">
        <color auto="1"/>
      </bottom>
      <diagonal/>
    </border>
    <border>
      <left/>
      <right style="thin">
        <color indexed="64"/>
      </right>
      <top/>
      <bottom style="hair">
        <color auto="1"/>
      </bottom>
      <diagonal/>
    </border>
    <border>
      <left/>
      <right style="thin">
        <color indexed="64"/>
      </right>
      <top/>
      <bottom/>
      <diagonal/>
    </border>
    <border>
      <left style="hair">
        <color auto="1"/>
      </left>
      <right/>
      <top style="thin">
        <color indexed="64"/>
      </top>
      <bottom/>
      <diagonal/>
    </border>
    <border>
      <left/>
      <right/>
      <top style="thin">
        <color indexed="64"/>
      </top>
      <bottom/>
      <diagonal/>
    </border>
    <border>
      <left/>
      <right style="thin">
        <color indexed="64"/>
      </right>
      <top style="thin">
        <color indexed="64"/>
      </top>
      <bottom/>
      <diagonal/>
    </border>
    <border>
      <left style="hair">
        <color auto="1"/>
      </left>
      <right/>
      <top/>
      <bottom style="thin">
        <color indexed="64"/>
      </bottom>
      <diagonal/>
    </border>
    <border>
      <left/>
      <right/>
      <top/>
      <bottom style="thin">
        <color indexed="64"/>
      </bottom>
      <diagonal/>
    </border>
    <border>
      <left style="hair">
        <color auto="1"/>
      </left>
      <right style="hair">
        <color auto="1"/>
      </right>
      <top style="thick">
        <color rgb="FFFF0000"/>
      </top>
      <bottom style="hair">
        <color auto="1"/>
      </bottom>
      <diagonal/>
    </border>
    <border>
      <left style="thin">
        <color indexed="64"/>
      </left>
      <right/>
      <top style="thick">
        <color rgb="FFFF0000"/>
      </top>
      <bottom style="hair">
        <color auto="1"/>
      </bottom>
      <diagonal/>
    </border>
    <border>
      <left/>
      <right/>
      <top style="thick">
        <color rgb="FFFF0000"/>
      </top>
      <bottom style="hair">
        <color auto="1"/>
      </bottom>
      <diagonal/>
    </border>
    <border>
      <left/>
      <right style="thin">
        <color indexed="64"/>
      </right>
      <top style="thick">
        <color rgb="FFFF0000"/>
      </top>
      <bottom style="hair">
        <color auto="1"/>
      </bottom>
      <diagonal/>
    </border>
    <border>
      <left style="thin">
        <color indexed="64"/>
      </left>
      <right style="hair">
        <color auto="1"/>
      </right>
      <top/>
      <bottom style="thick">
        <color rgb="FFFF0000"/>
      </bottom>
      <diagonal/>
    </border>
    <border>
      <left style="hair">
        <color auto="1"/>
      </left>
      <right style="hair">
        <color auto="1"/>
      </right>
      <top/>
      <bottom style="thick">
        <color rgb="FFFF0000"/>
      </bottom>
      <diagonal/>
    </border>
    <border>
      <left style="hair">
        <color auto="1"/>
      </left>
      <right style="thin">
        <color indexed="64"/>
      </right>
      <top/>
      <bottom style="thick">
        <color rgb="FFFF0000"/>
      </bottom>
      <diagonal/>
    </border>
    <border>
      <left/>
      <right style="hair">
        <color auto="1"/>
      </right>
      <top/>
      <bottom style="thick">
        <color rgb="FFFF0000"/>
      </bottom>
      <diagonal/>
    </border>
    <border>
      <left style="hair">
        <color auto="1"/>
      </left>
      <right/>
      <top/>
      <bottom style="thick">
        <color rgb="FFFF0000"/>
      </bottom>
      <diagonal/>
    </border>
  </borders>
  <cellStyleXfs count="3977">
    <xf numFmtId="0" fontId="0" fillId="0" borderId="0"/>
    <xf numFmtId="43" fontId="14" fillId="0" borderId="0" applyFont="0" applyFill="0" applyBorder="0" applyAlignment="0" applyProtection="0"/>
    <xf numFmtId="43" fontId="14" fillId="0" borderId="0" applyFont="0" applyFill="0" applyBorder="0" applyAlignment="0" applyProtection="0"/>
    <xf numFmtId="0" fontId="20" fillId="0" borderId="0"/>
    <xf numFmtId="0" fontId="14" fillId="0" borderId="0"/>
    <xf numFmtId="0" fontId="14" fillId="0" borderId="0"/>
    <xf numFmtId="0" fontId="14" fillId="0" borderId="0"/>
    <xf numFmtId="0" fontId="13" fillId="0" borderId="0"/>
    <xf numFmtId="9" fontId="14"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4" fillId="0" borderId="0"/>
    <xf numFmtId="0" fontId="12" fillId="0" borderId="0"/>
    <xf numFmtId="0" fontId="11" fillId="0" borderId="0"/>
    <xf numFmtId="0" fontId="11" fillId="0" borderId="0"/>
    <xf numFmtId="0" fontId="10" fillId="0" borderId="0"/>
    <xf numFmtId="0" fontId="10" fillId="0" borderId="0"/>
    <xf numFmtId="0" fontId="10" fillId="0" borderId="0"/>
    <xf numFmtId="0" fontId="9" fillId="0" borderId="0"/>
    <xf numFmtId="43" fontId="9" fillId="0" borderId="0" applyFont="0" applyFill="0" applyBorder="0" applyAlignment="0" applyProtection="0"/>
    <xf numFmtId="0" fontId="9" fillId="0" borderId="0"/>
    <xf numFmtId="0" fontId="14"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9" fontId="26" fillId="0" borderId="0" applyFont="0" applyFill="0" applyBorder="0" applyAlignment="0" applyProtection="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4" fillId="0" borderId="0"/>
    <xf numFmtId="43"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4" fillId="0" borderId="0"/>
  </cellStyleXfs>
  <cellXfs count="552">
    <xf numFmtId="0" fontId="0" fillId="0" borderId="0" xfId="0"/>
    <xf numFmtId="0" fontId="18" fillId="0" borderId="0" xfId="0" applyFont="1"/>
    <xf numFmtId="0" fontId="14" fillId="0" borderId="0" xfId="0" applyFont="1" applyFill="1" applyBorder="1"/>
    <xf numFmtId="0" fontId="14" fillId="0" borderId="0" xfId="0" applyFont="1"/>
    <xf numFmtId="0" fontId="18" fillId="0" borderId="13" xfId="0" applyFont="1" applyBorder="1" applyAlignment="1">
      <alignment horizontal="center"/>
    </xf>
    <xf numFmtId="0" fontId="18" fillId="0" borderId="0" xfId="0" applyFont="1" applyAlignment="1">
      <alignment horizontal="center"/>
    </xf>
    <xf numFmtId="0" fontId="14" fillId="0" borderId="0" xfId="0" applyFont="1" applyBorder="1"/>
    <xf numFmtId="0" fontId="18" fillId="0" borderId="0" xfId="0" applyFont="1" applyAlignment="1">
      <alignment vertical="center"/>
    </xf>
    <xf numFmtId="3" fontId="18" fillId="3" borderId="21" xfId="0" applyNumberFormat="1" applyFont="1" applyFill="1" applyBorder="1" applyAlignment="1">
      <alignment horizontal="center" vertical="center" wrapText="1"/>
    </xf>
    <xf numFmtId="3" fontId="18" fillId="3" borderId="26" xfId="0" applyNumberFormat="1" applyFont="1" applyFill="1" applyBorder="1" applyAlignment="1">
      <alignment horizontal="center" vertical="center" wrapText="1"/>
    </xf>
    <xf numFmtId="0" fontId="14" fillId="0" borderId="1" xfId="0" applyFont="1" applyBorder="1"/>
    <xf numFmtId="164" fontId="18" fillId="4" borderId="22" xfId="1" applyNumberFormat="1" applyFont="1" applyFill="1" applyBorder="1" applyAlignment="1">
      <alignment vertical="center"/>
    </xf>
    <xf numFmtId="164" fontId="18" fillId="4" borderId="11" xfId="1" applyNumberFormat="1" applyFont="1" applyFill="1" applyBorder="1" applyAlignment="1">
      <alignment vertical="center"/>
    </xf>
    <xf numFmtId="164" fontId="14" fillId="0" borderId="0" xfId="1" applyNumberFormat="1" applyFont="1" applyBorder="1"/>
    <xf numFmtId="164" fontId="14" fillId="0" borderId="0" xfId="1" applyNumberFormat="1" applyFont="1"/>
    <xf numFmtId="164" fontId="14" fillId="0" borderId="14" xfId="1" applyNumberFormat="1" applyFont="1" applyBorder="1"/>
    <xf numFmtId="164" fontId="14" fillId="0" borderId="15" xfId="1" applyNumberFormat="1" applyFont="1" applyBorder="1"/>
    <xf numFmtId="164" fontId="14" fillId="0" borderId="4" xfId="1" applyNumberFormat="1" applyFont="1" applyBorder="1"/>
    <xf numFmtId="164" fontId="14" fillId="0" borderId="16" xfId="1" applyNumberFormat="1" applyFont="1" applyBorder="1"/>
    <xf numFmtId="164" fontId="14" fillId="0" borderId="17" xfId="1" applyNumberFormat="1" applyFont="1" applyBorder="1"/>
    <xf numFmtId="164" fontId="14" fillId="0" borderId="18" xfId="1" applyNumberFormat="1" applyFont="1" applyBorder="1"/>
    <xf numFmtId="164" fontId="14" fillId="0" borderId="0" xfId="0" applyNumberFormat="1" applyFont="1"/>
    <xf numFmtId="0" fontId="18" fillId="0" borderId="0" xfId="0" applyFont="1" applyFill="1" applyBorder="1" applyAlignment="1">
      <alignment vertical="center"/>
    </xf>
    <xf numFmtId="164" fontId="18" fillId="0" borderId="0" xfId="1" applyNumberFormat="1" applyFont="1" applyFill="1" applyBorder="1" applyAlignment="1">
      <alignment vertical="center"/>
    </xf>
    <xf numFmtId="0" fontId="25" fillId="0" borderId="0" xfId="0" applyFont="1"/>
    <xf numFmtId="164" fontId="18" fillId="4" borderId="29" xfId="1" applyNumberFormat="1" applyFont="1" applyFill="1" applyBorder="1" applyAlignment="1">
      <alignment vertical="center"/>
    </xf>
    <xf numFmtId="164" fontId="18" fillId="4" borderId="17" xfId="1" applyNumberFormat="1" applyFont="1" applyFill="1" applyBorder="1" applyAlignment="1">
      <alignment vertical="center"/>
    </xf>
    <xf numFmtId="164" fontId="18" fillId="4" borderId="18" xfId="1" applyNumberFormat="1" applyFont="1" applyFill="1" applyBorder="1" applyAlignment="1">
      <alignment vertical="center"/>
    </xf>
    <xf numFmtId="164" fontId="18" fillId="4" borderId="28" xfId="1" applyNumberFormat="1" applyFont="1" applyFill="1" applyBorder="1" applyAlignment="1">
      <alignment vertical="center"/>
    </xf>
    <xf numFmtId="164" fontId="14" fillId="0" borderId="6" xfId="1" applyNumberFormat="1" applyFont="1" applyBorder="1"/>
    <xf numFmtId="164" fontId="14" fillId="0" borderId="2" xfId="1" applyNumberFormat="1" applyFont="1" applyBorder="1"/>
    <xf numFmtId="164" fontId="14" fillId="0" borderId="11" xfId="1" applyNumberFormat="1" applyFont="1" applyFill="1" applyBorder="1"/>
    <xf numFmtId="0" fontId="15" fillId="2" borderId="26" xfId="0" applyFont="1" applyFill="1" applyBorder="1" applyAlignment="1">
      <alignment horizontal="center" vertical="top" wrapText="1"/>
    </xf>
    <xf numFmtId="0" fontId="14" fillId="0" borderId="0" xfId="0" applyFont="1" applyFill="1" applyBorder="1" applyAlignment="1">
      <alignment vertical="top"/>
    </xf>
    <xf numFmtId="1" fontId="18" fillId="0" borderId="0" xfId="0" applyNumberFormat="1" applyFont="1" applyFill="1" applyBorder="1" applyAlignment="1">
      <alignment horizontal="center" vertical="top" wrapText="1"/>
    </xf>
    <xf numFmtId="49" fontId="18" fillId="0" borderId="0" xfId="0" applyNumberFormat="1" applyFont="1" applyFill="1" applyBorder="1" applyAlignment="1">
      <alignment horizontal="center" vertical="top" wrapText="1"/>
    </xf>
    <xf numFmtId="0" fontId="18" fillId="0" borderId="0" xfId="0" applyFont="1" applyFill="1" applyBorder="1" applyAlignment="1">
      <alignment horizontal="left" vertical="top" wrapText="1"/>
    </xf>
    <xf numFmtId="0" fontId="14" fillId="0" borderId="0" xfId="0" applyFont="1" applyAlignment="1">
      <alignment horizontal="center" vertical="top" wrapText="1"/>
    </xf>
    <xf numFmtId="0" fontId="18" fillId="0" borderId="0" xfId="0" applyFont="1" applyFill="1" applyBorder="1" applyAlignment="1">
      <alignment horizontal="left" vertical="top"/>
    </xf>
    <xf numFmtId="0" fontId="14" fillId="0" borderId="0" xfId="0" applyFont="1" applyFill="1" applyAlignment="1">
      <alignment horizontal="center" vertical="top" wrapText="1"/>
    </xf>
    <xf numFmtId="0" fontId="14" fillId="0" borderId="0" xfId="0" applyFont="1" applyFill="1" applyBorder="1" applyAlignment="1">
      <alignment horizontal="left" vertical="top" wrapText="1"/>
    </xf>
    <xf numFmtId="0" fontId="14" fillId="0" borderId="0" xfId="0" applyFont="1" applyFill="1" applyBorder="1" applyAlignment="1">
      <alignment horizontal="center" vertical="top" wrapText="1"/>
    </xf>
    <xf numFmtId="49" fontId="14" fillId="0" borderId="0" xfId="0" applyNumberFormat="1" applyFont="1" applyAlignment="1">
      <alignment horizontal="center" vertical="top" wrapText="1"/>
    </xf>
    <xf numFmtId="0" fontId="14" fillId="0" borderId="0" xfId="0" applyFont="1" applyAlignment="1">
      <alignment horizontal="left" vertical="top" wrapText="1"/>
    </xf>
    <xf numFmtId="3" fontId="14" fillId="0" borderId="0" xfId="0" applyNumberFormat="1" applyFont="1" applyAlignment="1">
      <alignment horizontal="center" vertical="top" wrapText="1"/>
    </xf>
    <xf numFmtId="164" fontId="14" fillId="0" borderId="0" xfId="1" applyNumberFormat="1" applyFont="1" applyAlignment="1">
      <alignment horizontal="center" vertical="top" wrapText="1"/>
    </xf>
    <xf numFmtId="49" fontId="14" fillId="0" borderId="0" xfId="0" applyNumberFormat="1" applyFont="1" applyBorder="1" applyAlignment="1">
      <alignment horizontal="center" vertical="top" wrapText="1"/>
    </xf>
    <xf numFmtId="0" fontId="14" fillId="0" borderId="0" xfId="0" applyFont="1" applyBorder="1" applyAlignment="1">
      <alignment horizontal="left" vertical="top" wrapText="1"/>
    </xf>
    <xf numFmtId="164" fontId="14" fillId="0" borderId="0" xfId="0" applyNumberFormat="1" applyFont="1" applyAlignment="1">
      <alignment horizontal="center" vertical="top" wrapText="1"/>
    </xf>
    <xf numFmtId="49" fontId="16" fillId="0" borderId="0" xfId="0" applyNumberFormat="1" applyFont="1" applyFill="1" applyBorder="1" applyAlignment="1">
      <alignment horizontal="center" vertical="top" wrapText="1"/>
    </xf>
    <xf numFmtId="0" fontId="19" fillId="0" borderId="0" xfId="4" applyFont="1" applyBorder="1" applyAlignment="1">
      <alignment vertical="top"/>
    </xf>
    <xf numFmtId="0" fontId="14" fillId="0" borderId="0" xfId="4" applyFont="1" applyAlignment="1">
      <alignment vertical="top"/>
    </xf>
    <xf numFmtId="0" fontId="22" fillId="0" borderId="0" xfId="3" applyFont="1" applyAlignment="1">
      <alignment vertical="top"/>
    </xf>
    <xf numFmtId="0" fontId="15" fillId="2" borderId="24" xfId="4" applyFont="1" applyFill="1" applyBorder="1" applyAlignment="1">
      <alignment horizontal="center" vertical="top" wrapText="1"/>
    </xf>
    <xf numFmtId="0" fontId="15" fillId="2" borderId="26" xfId="4" applyFont="1" applyFill="1" applyBorder="1" applyAlignment="1">
      <alignment horizontal="center" vertical="top" wrapText="1"/>
    </xf>
    <xf numFmtId="49" fontId="15" fillId="2" borderId="25" xfId="4" applyNumberFormat="1" applyFont="1" applyFill="1" applyBorder="1" applyAlignment="1">
      <alignment horizontal="center" vertical="top" wrapText="1"/>
    </xf>
    <xf numFmtId="0" fontId="15" fillId="2" borderId="21" xfId="4" applyFont="1" applyFill="1" applyBorder="1" applyAlignment="1">
      <alignment horizontal="center" vertical="top" wrapText="1"/>
    </xf>
    <xf numFmtId="3" fontId="15" fillId="2" borderId="21" xfId="4" applyNumberFormat="1" applyFont="1" applyFill="1" applyBorder="1" applyAlignment="1">
      <alignment horizontal="center" vertical="top" wrapText="1"/>
    </xf>
    <xf numFmtId="3" fontId="15" fillId="2" borderId="26" xfId="4" applyNumberFormat="1" applyFont="1" applyFill="1" applyBorder="1" applyAlignment="1">
      <alignment horizontal="center" vertical="top" wrapText="1"/>
    </xf>
    <xf numFmtId="0" fontId="14" fillId="0" borderId="0" xfId="4" applyFont="1" applyFill="1" applyAlignment="1">
      <alignment horizontal="center" vertical="top"/>
    </xf>
    <xf numFmtId="0" fontId="16" fillId="0" borderId="23" xfId="4" applyFont="1" applyFill="1" applyBorder="1" applyAlignment="1">
      <alignment horizontal="center" vertical="top" wrapText="1"/>
    </xf>
    <xf numFmtId="49" fontId="16" fillId="0" borderId="9" xfId="4" applyNumberFormat="1" applyFont="1" applyFill="1" applyBorder="1" applyAlignment="1">
      <alignment horizontal="center" vertical="top" wrapText="1"/>
    </xf>
    <xf numFmtId="49" fontId="16" fillId="0" borderId="7" xfId="4" applyNumberFormat="1" applyFont="1" applyFill="1" applyBorder="1" applyAlignment="1">
      <alignment horizontal="center" vertical="top" wrapText="1"/>
    </xf>
    <xf numFmtId="0" fontId="16" fillId="0" borderId="8" xfId="4" applyNumberFormat="1" applyFont="1" applyFill="1" applyBorder="1" applyAlignment="1">
      <alignment horizontal="left" vertical="top" wrapText="1"/>
    </xf>
    <xf numFmtId="0" fontId="15" fillId="0" borderId="7" xfId="4" applyFont="1" applyFill="1" applyBorder="1" applyAlignment="1">
      <alignment horizontal="left" vertical="top" wrapText="1"/>
    </xf>
    <xf numFmtId="3" fontId="16" fillId="0" borderId="8" xfId="4" applyNumberFormat="1" applyFont="1" applyFill="1" applyBorder="1" applyAlignment="1">
      <alignment horizontal="right" vertical="top" wrapText="1"/>
    </xf>
    <xf numFmtId="3" fontId="16" fillId="0" borderId="9" xfId="4" applyNumberFormat="1" applyFont="1" applyFill="1" applyBorder="1" applyAlignment="1">
      <alignment horizontal="right" vertical="top"/>
    </xf>
    <xf numFmtId="0" fontId="16" fillId="0" borderId="3" xfId="4" applyFont="1" applyFill="1" applyBorder="1" applyAlignment="1">
      <alignment horizontal="center" vertical="top" wrapText="1"/>
    </xf>
    <xf numFmtId="0" fontId="16" fillId="0" borderId="1" xfId="4" applyFont="1" applyFill="1" applyBorder="1" applyAlignment="1">
      <alignment horizontal="center" vertical="top" wrapText="1"/>
    </xf>
    <xf numFmtId="49" fontId="16" fillId="0" borderId="20" xfId="4" applyNumberFormat="1" applyFont="1" applyFill="1" applyBorder="1" applyAlignment="1">
      <alignment horizontal="center" vertical="top" wrapText="1"/>
    </xf>
    <xf numFmtId="0" fontId="16" fillId="0" borderId="2" xfId="4" applyNumberFormat="1" applyFont="1" applyFill="1" applyBorder="1" applyAlignment="1">
      <alignment horizontal="left" vertical="top" wrapText="1"/>
    </xf>
    <xf numFmtId="0" fontId="16" fillId="0" borderId="20" xfId="4" applyFont="1" applyFill="1" applyBorder="1" applyAlignment="1">
      <alignment horizontal="left" vertical="top" wrapText="1"/>
    </xf>
    <xf numFmtId="3" fontId="16" fillId="0" borderId="1" xfId="4" applyNumberFormat="1" applyFont="1" applyFill="1" applyBorder="1" applyAlignment="1">
      <alignment horizontal="right" vertical="top"/>
    </xf>
    <xf numFmtId="0" fontId="14" fillId="0" borderId="0" xfId="4" applyFont="1" applyFill="1" applyAlignment="1">
      <alignment vertical="top"/>
    </xf>
    <xf numFmtId="3" fontId="16" fillId="0" borderId="1" xfId="4" applyNumberFormat="1" applyFont="1" applyFill="1" applyBorder="1" applyAlignment="1">
      <alignment horizontal="center" vertical="top" wrapText="1"/>
    </xf>
    <xf numFmtId="0" fontId="16" fillId="0" borderId="20" xfId="4" applyNumberFormat="1" applyFont="1" applyFill="1" applyBorder="1" applyAlignment="1">
      <alignment horizontal="center" vertical="top" wrapText="1"/>
    </xf>
    <xf numFmtId="3" fontId="16" fillId="0" borderId="1" xfId="4" applyNumberFormat="1" applyFont="1" applyFill="1" applyBorder="1" applyAlignment="1">
      <alignment horizontal="right" vertical="top" wrapText="1"/>
    </xf>
    <xf numFmtId="0" fontId="16" fillId="0" borderId="2" xfId="4" applyFont="1" applyFill="1" applyBorder="1" applyAlignment="1">
      <alignment vertical="top" wrapText="1"/>
    </xf>
    <xf numFmtId="0" fontId="14" fillId="0" borderId="0" xfId="4" applyFont="1" applyFill="1" applyBorder="1" applyAlignment="1">
      <alignment vertical="top"/>
    </xf>
    <xf numFmtId="0" fontId="16" fillId="0" borderId="22" xfId="4" applyFont="1" applyFill="1" applyBorder="1" applyAlignment="1">
      <alignment horizontal="center" vertical="top" wrapText="1"/>
    </xf>
    <xf numFmtId="0" fontId="16" fillId="0" borderId="12" xfId="4" applyNumberFormat="1" applyFont="1" applyFill="1" applyBorder="1" applyAlignment="1">
      <alignment horizontal="center" vertical="top" wrapText="1"/>
    </xf>
    <xf numFmtId="0" fontId="16" fillId="0" borderId="10" xfId="4" applyFont="1" applyFill="1" applyBorder="1" applyAlignment="1">
      <alignment horizontal="center" vertical="top" wrapText="1"/>
    </xf>
    <xf numFmtId="0" fontId="16" fillId="0" borderId="11" xfId="4" applyFont="1" applyFill="1" applyBorder="1" applyAlignment="1">
      <alignment horizontal="left" vertical="top" wrapText="1"/>
    </xf>
    <xf numFmtId="0" fontId="16" fillId="0" borderId="10" xfId="4" applyFont="1" applyFill="1" applyBorder="1" applyAlignment="1">
      <alignment horizontal="left" vertical="top" wrapText="1"/>
    </xf>
    <xf numFmtId="3" fontId="16" fillId="0" borderId="12" xfId="4" applyNumberFormat="1" applyFont="1" applyFill="1" applyBorder="1" applyAlignment="1">
      <alignment horizontal="right" vertical="top" wrapText="1"/>
    </xf>
    <xf numFmtId="0" fontId="18" fillId="0" borderId="0" xfId="4" applyNumberFormat="1" applyFont="1" applyFill="1" applyBorder="1" applyAlignment="1">
      <alignment horizontal="center" vertical="top" wrapText="1"/>
    </xf>
    <xf numFmtId="49" fontId="18" fillId="0" borderId="0" xfId="4" applyNumberFormat="1" applyFont="1" applyFill="1" applyBorder="1" applyAlignment="1">
      <alignment horizontal="center" vertical="top" wrapText="1"/>
    </xf>
    <xf numFmtId="0" fontId="18" fillId="5" borderId="6" xfId="4" applyFont="1" applyFill="1" applyBorder="1" applyAlignment="1">
      <alignment vertical="top" wrapText="1"/>
    </xf>
    <xf numFmtId="0" fontId="18" fillId="5" borderId="5" xfId="4" applyFont="1" applyFill="1" applyBorder="1" applyAlignment="1">
      <alignment vertical="top" wrapText="1"/>
    </xf>
    <xf numFmtId="3" fontId="18" fillId="5" borderId="6" xfId="4" applyNumberFormat="1" applyFont="1" applyFill="1" applyBorder="1" applyAlignment="1">
      <alignment horizontal="right" vertical="top" wrapText="1"/>
    </xf>
    <xf numFmtId="0" fontId="23" fillId="0" borderId="0" xfId="3" applyFont="1" applyAlignment="1">
      <alignment vertical="top"/>
    </xf>
    <xf numFmtId="3" fontId="15" fillId="2" borderId="24" xfId="4" applyNumberFormat="1" applyFont="1" applyFill="1" applyBorder="1" applyAlignment="1">
      <alignment horizontal="center" vertical="top" wrapText="1"/>
    </xf>
    <xf numFmtId="0" fontId="16" fillId="0" borderId="9" xfId="4" applyFont="1" applyFill="1" applyBorder="1" applyAlignment="1">
      <alignment horizontal="center" vertical="top" wrapText="1"/>
    </xf>
    <xf numFmtId="0" fontId="16" fillId="0" borderId="23" xfId="4" applyNumberFormat="1" applyFont="1" applyFill="1" applyBorder="1" applyAlignment="1">
      <alignment horizontal="left" vertical="top" wrapText="1"/>
    </xf>
    <xf numFmtId="0" fontId="15" fillId="0" borderId="7" xfId="4" applyFont="1" applyFill="1" applyBorder="1" applyAlignment="1">
      <alignment horizontal="center" vertical="top" wrapText="1"/>
    </xf>
    <xf numFmtId="3" fontId="16" fillId="0" borderId="23" xfId="4" applyNumberFormat="1" applyFont="1" applyFill="1" applyBorder="1" applyAlignment="1">
      <alignment horizontal="right" vertical="top" wrapText="1"/>
    </xf>
    <xf numFmtId="0" fontId="16" fillId="0" borderId="3" xfId="4" applyNumberFormat="1" applyFont="1" applyFill="1" applyBorder="1" applyAlignment="1">
      <alignment horizontal="left" vertical="top" wrapText="1"/>
    </xf>
    <xf numFmtId="0" fontId="15" fillId="0" borderId="20" xfId="4" applyFont="1" applyFill="1" applyBorder="1" applyAlignment="1">
      <alignment horizontal="center" vertical="top" wrapText="1"/>
    </xf>
    <xf numFmtId="3" fontId="16" fillId="0" borderId="22" xfId="4" applyNumberFormat="1" applyFont="1" applyFill="1" applyBorder="1" applyAlignment="1">
      <alignment horizontal="center" vertical="top" wrapText="1"/>
    </xf>
    <xf numFmtId="3" fontId="16" fillId="0" borderId="12" xfId="4" applyNumberFormat="1" applyFont="1" applyFill="1" applyBorder="1" applyAlignment="1">
      <alignment horizontal="center" vertical="top" wrapText="1"/>
    </xf>
    <xf numFmtId="0" fontId="16" fillId="0" borderId="10" xfId="4" applyNumberFormat="1" applyFont="1" applyFill="1" applyBorder="1" applyAlignment="1">
      <alignment horizontal="center" vertical="top" wrapText="1"/>
    </xf>
    <xf numFmtId="0" fontId="16" fillId="0" borderId="22" xfId="4" applyNumberFormat="1" applyFont="1" applyFill="1" applyBorder="1" applyAlignment="1">
      <alignment horizontal="left" vertical="top" wrapText="1"/>
    </xf>
    <xf numFmtId="3" fontId="16" fillId="0" borderId="12" xfId="4" applyNumberFormat="1" applyFont="1" applyFill="1" applyBorder="1" applyAlignment="1">
      <alignment horizontal="right" vertical="top"/>
    </xf>
    <xf numFmtId="0" fontId="18" fillId="5" borderId="24" xfId="4" applyFont="1" applyFill="1" applyBorder="1" applyAlignment="1">
      <alignment vertical="top" wrapText="1"/>
    </xf>
    <xf numFmtId="0" fontId="18" fillId="5" borderId="25" xfId="4" applyFont="1" applyFill="1" applyBorder="1" applyAlignment="1">
      <alignment vertical="top" wrapText="1"/>
    </xf>
    <xf numFmtId="3" fontId="18" fillId="5" borderId="19" xfId="4" applyNumberFormat="1" applyFont="1" applyFill="1" applyBorder="1" applyAlignment="1">
      <alignment horizontal="right" vertical="top" wrapText="1"/>
    </xf>
    <xf numFmtId="3" fontId="18" fillId="5" borderId="27" xfId="4" applyNumberFormat="1" applyFont="1" applyFill="1" applyBorder="1" applyAlignment="1">
      <alignment horizontal="right" vertical="top" wrapText="1"/>
    </xf>
    <xf numFmtId="0" fontId="14" fillId="0" borderId="0" xfId="4" applyFont="1" applyBorder="1" applyAlignment="1">
      <alignment vertical="top"/>
    </xf>
    <xf numFmtId="0" fontId="22" fillId="0" borderId="0" xfId="3" applyFont="1" applyBorder="1" applyAlignment="1">
      <alignment vertical="top"/>
    </xf>
    <xf numFmtId="3" fontId="24" fillId="0" borderId="0" xfId="3" applyNumberFormat="1" applyFont="1" applyBorder="1" applyAlignment="1">
      <alignment vertical="top"/>
    </xf>
    <xf numFmtId="0" fontId="24" fillId="0" borderId="0" xfId="3" applyFont="1" applyBorder="1" applyAlignment="1">
      <alignment vertical="top"/>
    </xf>
    <xf numFmtId="3" fontId="22" fillId="0" borderId="0" xfId="3" applyNumberFormat="1" applyFont="1" applyBorder="1" applyAlignment="1">
      <alignment vertical="top"/>
    </xf>
    <xf numFmtId="0" fontId="14" fillId="0" borderId="0" xfId="4" applyFont="1" applyBorder="1" applyAlignment="1">
      <alignment horizontal="left" vertical="top" wrapText="1"/>
    </xf>
    <xf numFmtId="0" fontId="14" fillId="0" borderId="0" xfId="0" applyFont="1" applyFill="1" applyAlignment="1">
      <alignment horizontal="left" vertical="top"/>
    </xf>
    <xf numFmtId="0" fontId="14" fillId="0" borderId="0" xfId="0" applyFont="1" applyFill="1" applyBorder="1"/>
    <xf numFmtId="0" fontId="14" fillId="0" borderId="0" xfId="0" applyFont="1" applyFill="1" applyBorder="1"/>
    <xf numFmtId="0" fontId="14" fillId="0" borderId="0" xfId="0" applyFont="1" applyFill="1" applyAlignment="1">
      <alignment horizontal="left" vertical="top" wrapText="1"/>
    </xf>
    <xf numFmtId="49" fontId="18" fillId="0" borderId="0" xfId="0" applyNumberFormat="1" applyFont="1" applyFill="1" applyBorder="1" applyAlignment="1">
      <alignment horizontal="left" vertical="top" wrapText="1"/>
    </xf>
    <xf numFmtId="49" fontId="14" fillId="0" borderId="0" xfId="0" applyNumberFormat="1" applyFont="1" applyAlignment="1">
      <alignment horizontal="left" vertical="top" wrapText="1"/>
    </xf>
    <xf numFmtId="0" fontId="16"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14" fillId="0" borderId="0" xfId="0" applyFont="1" applyFill="1" applyAlignment="1">
      <alignment horizontal="left" vertical="top" wrapText="1"/>
    </xf>
    <xf numFmtId="49" fontId="14" fillId="0" borderId="0" xfId="0" applyNumberFormat="1" applyFont="1" applyFill="1" applyAlignment="1">
      <alignment horizontal="left" vertical="top" wrapText="1"/>
    </xf>
    <xf numFmtId="0" fontId="18" fillId="0" borderId="0" xfId="0" applyFont="1" applyFill="1" applyAlignment="1">
      <alignment horizontal="center" vertical="top" wrapText="1"/>
    </xf>
    <xf numFmtId="0" fontId="18" fillId="0" borderId="0" xfId="0" applyFont="1" applyAlignment="1">
      <alignment horizontal="center" vertical="top" wrapText="1"/>
    </xf>
    <xf numFmtId="3" fontId="18" fillId="0" borderId="0" xfId="0" applyNumberFormat="1" applyFont="1" applyAlignment="1">
      <alignment horizontal="center" vertical="top" wrapText="1"/>
    </xf>
    <xf numFmtId="0" fontId="21" fillId="0" borderId="0" xfId="0" applyFont="1" applyFill="1" applyBorder="1" applyAlignment="1">
      <alignment horizontal="center" vertical="center" wrapText="1"/>
    </xf>
    <xf numFmtId="49" fontId="14" fillId="0" borderId="0" xfId="0" applyNumberFormat="1" applyFont="1" applyFill="1" applyAlignment="1">
      <alignment horizontal="left" vertical="top" wrapText="1"/>
    </xf>
    <xf numFmtId="0" fontId="14" fillId="0" borderId="0" xfId="0" applyFont="1" applyFill="1" applyAlignment="1">
      <alignment horizontal="left" vertical="top" wrapText="1"/>
    </xf>
    <xf numFmtId="0" fontId="14" fillId="0" borderId="0" xfId="0" applyFont="1" applyFill="1" applyAlignment="1">
      <alignment horizontal="left" vertical="top" wrapText="1"/>
    </xf>
    <xf numFmtId="166" fontId="18" fillId="0" borderId="0" xfId="0" applyNumberFormat="1" applyFont="1" applyFill="1" applyBorder="1" applyAlignment="1">
      <alignment horizontal="center" vertical="top" wrapText="1"/>
    </xf>
    <xf numFmtId="166" fontId="14" fillId="0" borderId="0" xfId="0" applyNumberFormat="1" applyFont="1" applyAlignment="1">
      <alignment horizontal="center" vertical="top" wrapText="1"/>
    </xf>
    <xf numFmtId="166" fontId="14" fillId="0" borderId="0" xfId="0" applyNumberFormat="1" applyFont="1" applyFill="1" applyAlignment="1">
      <alignment horizontal="left" vertical="top" wrapText="1"/>
    </xf>
    <xf numFmtId="166" fontId="14" fillId="0" borderId="0" xfId="0" applyNumberFormat="1" applyFont="1" applyFill="1" applyAlignment="1">
      <alignment horizontal="left" vertical="top"/>
    </xf>
    <xf numFmtId="49" fontId="14" fillId="0" borderId="0" xfId="0" applyNumberFormat="1" applyFont="1" applyFill="1" applyAlignment="1">
      <alignment horizontal="left" vertical="top" wrapText="1"/>
    </xf>
    <xf numFmtId="49" fontId="14" fillId="0" borderId="0" xfId="0" applyNumberFormat="1" applyFont="1" applyFill="1" applyAlignment="1">
      <alignment horizontal="left" vertical="top"/>
    </xf>
    <xf numFmtId="0" fontId="16" fillId="0" borderId="0" xfId="0" applyFont="1" applyFill="1" applyBorder="1" applyAlignment="1">
      <alignment horizontal="center" vertical="center" wrapText="1"/>
    </xf>
    <xf numFmtId="0" fontId="16" fillId="0" borderId="30" xfId="0" applyNumberFormat="1" applyFont="1" applyFill="1" applyBorder="1" applyAlignment="1">
      <alignment horizontal="center" vertical="center" wrapText="1"/>
    </xf>
    <xf numFmtId="49" fontId="16" fillId="0" borderId="30" xfId="6" applyNumberFormat="1" applyFont="1" applyFill="1" applyBorder="1" applyAlignment="1">
      <alignment horizontal="center" vertical="center" wrapText="1"/>
    </xf>
    <xf numFmtId="0" fontId="16" fillId="0" borderId="30" xfId="6" applyNumberFormat="1" applyFont="1" applyFill="1" applyBorder="1" applyAlignment="1">
      <alignment horizontal="center" vertical="center" wrapText="1"/>
    </xf>
    <xf numFmtId="166" fontId="16" fillId="0" borderId="30" xfId="6" applyNumberFormat="1" applyFont="1" applyFill="1" applyBorder="1" applyAlignment="1">
      <alignment horizontal="center" vertical="center" wrapText="1"/>
    </xf>
    <xf numFmtId="0" fontId="16" fillId="0" borderId="30" xfId="6" applyNumberFormat="1" applyFont="1" applyFill="1" applyBorder="1" applyAlignment="1">
      <alignment horizontal="left" vertical="center" wrapText="1"/>
    </xf>
    <xf numFmtId="164" fontId="16" fillId="0" borderId="30" xfId="1" applyNumberFormat="1" applyFont="1" applyFill="1" applyBorder="1" applyAlignment="1">
      <alignment horizontal="left" vertical="center" wrapText="1"/>
    </xf>
    <xf numFmtId="164" fontId="16" fillId="6" borderId="30" xfId="1" applyNumberFormat="1" applyFont="1" applyFill="1" applyBorder="1" applyAlignment="1">
      <alignment horizontal="left" vertical="center"/>
    </xf>
    <xf numFmtId="164" fontId="16" fillId="0" borderId="30" xfId="1" applyNumberFormat="1" applyFont="1" applyFill="1" applyBorder="1" applyAlignment="1">
      <alignment horizontal="left" vertical="center"/>
    </xf>
    <xf numFmtId="164" fontId="16" fillId="6" borderId="30" xfId="1" applyNumberFormat="1" applyFont="1" applyFill="1" applyBorder="1" applyAlignment="1">
      <alignment horizontal="left" vertical="center" wrapText="1"/>
    </xf>
    <xf numFmtId="164" fontId="16" fillId="0" borderId="30" xfId="1" applyNumberFormat="1" applyFont="1" applyFill="1" applyBorder="1" applyAlignment="1">
      <alignment horizontal="center" vertical="center" wrapText="1"/>
    </xf>
    <xf numFmtId="0" fontId="16" fillId="0" borderId="33" xfId="0" applyNumberFormat="1" applyFont="1" applyFill="1" applyBorder="1" applyAlignment="1">
      <alignment horizontal="center" vertical="center" wrapText="1"/>
    </xf>
    <xf numFmtId="3" fontId="15" fillId="2" borderId="30" xfId="0" applyNumberFormat="1" applyFont="1" applyFill="1" applyBorder="1" applyAlignment="1">
      <alignment horizontal="center" vertical="top" wrapText="1"/>
    </xf>
    <xf numFmtId="164" fontId="15" fillId="5" borderId="30" xfId="1" applyNumberFormat="1" applyFont="1" applyFill="1" applyBorder="1" applyAlignment="1">
      <alignment horizontal="left" vertical="top" wrapText="1"/>
    </xf>
    <xf numFmtId="3" fontId="15" fillId="2" borderId="31" xfId="0" applyNumberFormat="1" applyFont="1" applyFill="1" applyBorder="1" applyAlignment="1">
      <alignment horizontal="center" vertical="top" wrapText="1"/>
    </xf>
    <xf numFmtId="0" fontId="16" fillId="0" borderId="34" xfId="6" applyFont="1" applyFill="1" applyBorder="1" applyAlignment="1">
      <alignment horizontal="left" vertical="center" wrapText="1"/>
    </xf>
    <xf numFmtId="0" fontId="16" fillId="0" borderId="41" xfId="0" applyNumberFormat="1" applyFont="1" applyFill="1" applyBorder="1" applyAlignment="1">
      <alignment horizontal="center" vertical="center" wrapText="1"/>
    </xf>
    <xf numFmtId="49" fontId="16" fillId="0" borderId="42" xfId="6" applyNumberFormat="1" applyFont="1" applyFill="1" applyBorder="1" applyAlignment="1">
      <alignment horizontal="center" vertical="center" wrapText="1"/>
    </xf>
    <xf numFmtId="0" fontId="16" fillId="0" borderId="42" xfId="6" applyNumberFormat="1" applyFont="1" applyFill="1" applyBorder="1" applyAlignment="1">
      <alignment horizontal="center" vertical="center" wrapText="1"/>
    </xf>
    <xf numFmtId="166" fontId="16" fillId="0" borderId="42" xfId="6" applyNumberFormat="1" applyFont="1" applyFill="1" applyBorder="1" applyAlignment="1">
      <alignment horizontal="center" vertical="center" wrapText="1"/>
    </xf>
    <xf numFmtId="0" fontId="16" fillId="0" borderId="42" xfId="6" applyNumberFormat="1" applyFont="1" applyFill="1" applyBorder="1" applyAlignment="1">
      <alignment horizontal="left" vertical="center" wrapText="1"/>
    </xf>
    <xf numFmtId="0" fontId="16" fillId="0" borderId="43" xfId="6" applyFont="1" applyFill="1" applyBorder="1" applyAlignment="1">
      <alignment horizontal="left" vertical="center" wrapText="1"/>
    </xf>
    <xf numFmtId="0" fontId="15" fillId="2" borderId="44" xfId="0" applyFont="1" applyFill="1" applyBorder="1" applyAlignment="1">
      <alignment horizontal="center" vertical="top" wrapText="1"/>
    </xf>
    <xf numFmtId="49" fontId="15" fillId="2" borderId="45" xfId="0" applyNumberFormat="1" applyFont="1" applyFill="1" applyBorder="1" applyAlignment="1">
      <alignment horizontal="center" vertical="top" wrapText="1"/>
    </xf>
    <xf numFmtId="166" fontId="15" fillId="2" borderId="45" xfId="0" applyNumberFormat="1" applyFont="1" applyFill="1" applyBorder="1" applyAlignment="1">
      <alignment horizontal="center" vertical="top" wrapText="1"/>
    </xf>
    <xf numFmtId="49" fontId="15" fillId="2" borderId="45" xfId="0" applyNumberFormat="1" applyFont="1" applyFill="1" applyBorder="1" applyAlignment="1">
      <alignment horizontal="left" vertical="top" wrapText="1"/>
    </xf>
    <xf numFmtId="0" fontId="15" fillId="2" borderId="45" xfId="0" applyFont="1" applyFill="1" applyBorder="1" applyAlignment="1">
      <alignment horizontal="left" vertical="top" wrapText="1"/>
    </xf>
    <xf numFmtId="0" fontId="15" fillId="2" borderId="46" xfId="0" applyFont="1" applyFill="1" applyBorder="1" applyAlignment="1">
      <alignment horizontal="left" vertical="top" wrapText="1"/>
    </xf>
    <xf numFmtId="164" fontId="16" fillId="0" borderId="42" xfId="1" applyNumberFormat="1" applyFont="1" applyFill="1" applyBorder="1" applyAlignment="1">
      <alignment horizontal="left" vertical="center" wrapText="1"/>
    </xf>
    <xf numFmtId="164" fontId="16" fillId="6" borderId="42" xfId="1" applyNumberFormat="1" applyFont="1" applyFill="1" applyBorder="1" applyAlignment="1">
      <alignment horizontal="left" vertical="center"/>
    </xf>
    <xf numFmtId="164" fontId="16" fillId="0" borderId="42" xfId="1" applyNumberFormat="1" applyFont="1" applyFill="1" applyBorder="1" applyAlignment="1">
      <alignment horizontal="left" vertical="center"/>
    </xf>
    <xf numFmtId="3" fontId="15" fillId="2" borderId="44" xfId="0" applyNumberFormat="1" applyFont="1" applyFill="1" applyBorder="1" applyAlignment="1">
      <alignment horizontal="center" vertical="top" wrapText="1"/>
    </xf>
    <xf numFmtId="3" fontId="15" fillId="2" borderId="45" xfId="0" applyNumberFormat="1" applyFont="1" applyFill="1" applyBorder="1" applyAlignment="1">
      <alignment horizontal="center" vertical="top" wrapText="1"/>
    </xf>
    <xf numFmtId="3" fontId="15" fillId="2" borderId="46" xfId="0" applyNumberFormat="1" applyFont="1" applyFill="1" applyBorder="1" applyAlignment="1">
      <alignment horizontal="center" vertical="top" wrapText="1"/>
    </xf>
    <xf numFmtId="3" fontId="15" fillId="2" borderId="48" xfId="0" applyNumberFormat="1" applyFont="1" applyFill="1" applyBorder="1" applyAlignment="1">
      <alignment horizontal="center" vertical="top" wrapText="1"/>
    </xf>
    <xf numFmtId="164" fontId="16" fillId="0" borderId="47" xfId="1" applyNumberFormat="1" applyFont="1" applyFill="1" applyBorder="1" applyAlignment="1">
      <alignment horizontal="left" vertical="center" wrapText="1"/>
    </xf>
    <xf numFmtId="164" fontId="16" fillId="0" borderId="31" xfId="1" applyNumberFormat="1" applyFont="1" applyFill="1" applyBorder="1" applyAlignment="1">
      <alignment horizontal="left" vertical="center" wrapText="1"/>
    </xf>
    <xf numFmtId="164" fontId="15" fillId="0" borderId="41" xfId="1" applyNumberFormat="1" applyFont="1" applyFill="1" applyBorder="1" applyAlignment="1">
      <alignment horizontal="left" vertical="center" wrapText="1"/>
    </xf>
    <xf numFmtId="164" fontId="15" fillId="0" borderId="43" xfId="1" applyNumberFormat="1" applyFont="1" applyFill="1" applyBorder="1" applyAlignment="1">
      <alignment horizontal="left" vertical="center" wrapText="1"/>
    </xf>
    <xf numFmtId="164" fontId="15" fillId="0" borderId="33" xfId="1" applyNumberFormat="1" applyFont="1" applyFill="1" applyBorder="1" applyAlignment="1">
      <alignment horizontal="left" vertical="center" wrapText="1"/>
    </xf>
    <xf numFmtId="164" fontId="15" fillId="0" borderId="34" xfId="1" applyNumberFormat="1" applyFont="1" applyFill="1" applyBorder="1" applyAlignment="1">
      <alignment horizontal="left" vertical="center" wrapText="1"/>
    </xf>
    <xf numFmtId="164" fontId="15" fillId="5" borderId="31" xfId="1" applyNumberFormat="1" applyFont="1" applyFill="1" applyBorder="1" applyAlignment="1">
      <alignment horizontal="left" vertical="top" wrapText="1"/>
    </xf>
    <xf numFmtId="164" fontId="15" fillId="5" borderId="38" xfId="1" applyNumberFormat="1" applyFont="1" applyFill="1" applyBorder="1" applyAlignment="1">
      <alignment horizontal="left" vertical="top" wrapText="1"/>
    </xf>
    <xf numFmtId="164" fontId="15" fillId="5" borderId="40" xfId="1" applyNumberFormat="1" applyFont="1" applyFill="1" applyBorder="1" applyAlignment="1">
      <alignment horizontal="left" vertical="top" wrapText="1"/>
    </xf>
    <xf numFmtId="164" fontId="15" fillId="5" borderId="35" xfId="1" applyNumberFormat="1" applyFont="1" applyFill="1" applyBorder="1" applyAlignment="1">
      <alignment horizontal="left" vertical="top" wrapText="1"/>
    </xf>
    <xf numFmtId="164" fontId="15" fillId="5" borderId="37" xfId="1" applyNumberFormat="1" applyFont="1" applyFill="1" applyBorder="1" applyAlignment="1">
      <alignment horizontal="left" vertical="top" wrapText="1"/>
    </xf>
    <xf numFmtId="164" fontId="16" fillId="6" borderId="50" xfId="1" applyNumberFormat="1" applyFont="1" applyFill="1" applyBorder="1" applyAlignment="1">
      <alignment horizontal="left" vertical="center"/>
    </xf>
    <xf numFmtId="164" fontId="16" fillId="0" borderId="50" xfId="1" applyNumberFormat="1" applyFont="1" applyFill="1" applyBorder="1" applyAlignment="1">
      <alignment horizontal="left" vertical="center"/>
    </xf>
    <xf numFmtId="164" fontId="15" fillId="5" borderId="39" xfId="1" applyNumberFormat="1" applyFont="1" applyFill="1" applyBorder="1" applyAlignment="1">
      <alignment horizontal="left" vertical="top" wrapText="1"/>
    </xf>
    <xf numFmtId="164" fontId="15" fillId="5" borderId="36" xfId="1" applyNumberFormat="1" applyFont="1" applyFill="1" applyBorder="1" applyAlignment="1">
      <alignment horizontal="left" vertical="top" wrapText="1"/>
    </xf>
    <xf numFmtId="164" fontId="15" fillId="5" borderId="51" xfId="1" applyNumberFormat="1" applyFont="1" applyFill="1" applyBorder="1" applyAlignment="1">
      <alignment horizontal="left" vertical="top" wrapText="1"/>
    </xf>
    <xf numFmtId="164" fontId="15" fillId="5" borderId="52" xfId="1" applyNumberFormat="1" applyFont="1" applyFill="1" applyBorder="1" applyAlignment="1">
      <alignment horizontal="left" vertical="top" wrapText="1"/>
    </xf>
    <xf numFmtId="164" fontId="15" fillId="5" borderId="53" xfId="1" applyNumberFormat="1" applyFont="1" applyFill="1" applyBorder="1" applyAlignment="1">
      <alignment horizontal="left" vertical="top" wrapText="1"/>
    </xf>
    <xf numFmtId="3" fontId="15" fillId="2" borderId="51" xfId="0" applyNumberFormat="1" applyFont="1" applyFill="1" applyBorder="1" applyAlignment="1">
      <alignment horizontal="center" vertical="top" wrapText="1"/>
    </xf>
    <xf numFmtId="164" fontId="16" fillId="6" borderId="51" xfId="1" applyNumberFormat="1" applyFont="1" applyFill="1" applyBorder="1" applyAlignment="1">
      <alignment horizontal="left" vertical="center" wrapText="1"/>
    </xf>
    <xf numFmtId="164" fontId="16" fillId="0" borderId="51" xfId="1" applyNumberFormat="1" applyFont="1" applyFill="1" applyBorder="1" applyAlignment="1">
      <alignment horizontal="left" vertical="center" wrapText="1"/>
    </xf>
    <xf numFmtId="3" fontId="15" fillId="2" borderId="38" xfId="0" applyNumberFormat="1" applyFont="1" applyFill="1" applyBorder="1" applyAlignment="1">
      <alignment horizontal="center" vertical="top" wrapText="1"/>
    </xf>
    <xf numFmtId="3" fontId="15" fillId="2" borderId="40" xfId="0" applyNumberFormat="1" applyFont="1" applyFill="1" applyBorder="1" applyAlignment="1">
      <alignment horizontal="center" vertical="top" wrapText="1"/>
    </xf>
    <xf numFmtId="164" fontId="16" fillId="3" borderId="33" xfId="1" applyNumberFormat="1" applyFont="1" applyFill="1" applyBorder="1" applyAlignment="1">
      <alignment horizontal="center" vertical="center"/>
    </xf>
    <xf numFmtId="164" fontId="16" fillId="3" borderId="34" xfId="1" applyNumberFormat="1" applyFont="1" applyFill="1" applyBorder="1" applyAlignment="1">
      <alignment horizontal="center" vertical="center"/>
    </xf>
    <xf numFmtId="3" fontId="15" fillId="2" borderId="39" xfId="0" applyNumberFormat="1" applyFont="1" applyFill="1" applyBorder="1" applyAlignment="1">
      <alignment horizontal="center" vertical="top" wrapText="1"/>
    </xf>
    <xf numFmtId="3" fontId="15" fillId="2" borderId="40" xfId="0" applyNumberFormat="1" applyFont="1" applyFill="1" applyBorder="1" applyAlignment="1">
      <alignment horizontal="left" vertical="top" wrapText="1"/>
    </xf>
    <xf numFmtId="49" fontId="16" fillId="0" borderId="34" xfId="1" applyNumberFormat="1" applyFont="1" applyBorder="1" applyAlignment="1">
      <alignment horizontal="left" vertical="center" wrapText="1"/>
    </xf>
    <xf numFmtId="164" fontId="16" fillId="0" borderId="33" xfId="1" applyNumberFormat="1" applyFont="1" applyFill="1" applyBorder="1" applyAlignment="1">
      <alignment horizontal="center" vertical="center" wrapText="1"/>
    </xf>
    <xf numFmtId="49" fontId="16" fillId="0" borderId="34" xfId="1" applyNumberFormat="1" applyFont="1" applyFill="1" applyBorder="1" applyAlignment="1">
      <alignment horizontal="left" vertical="center" wrapText="1"/>
    </xf>
    <xf numFmtId="49" fontId="16" fillId="0" borderId="30" xfId="0" applyNumberFormat="1" applyFont="1" applyFill="1" applyBorder="1" applyAlignment="1">
      <alignment horizontal="center" vertical="center" wrapText="1"/>
    </xf>
    <xf numFmtId="166" fontId="16" fillId="0" borderId="30" xfId="0" applyNumberFormat="1" applyFont="1" applyFill="1" applyBorder="1" applyAlignment="1">
      <alignment horizontal="center" vertical="center" wrapText="1"/>
    </xf>
    <xf numFmtId="0" fontId="16" fillId="0" borderId="30" xfId="0" applyNumberFormat="1" applyFont="1" applyFill="1" applyBorder="1" applyAlignment="1">
      <alignment horizontal="left" vertical="center" wrapText="1"/>
    </xf>
    <xf numFmtId="0" fontId="16" fillId="0" borderId="30" xfId="0" applyFont="1" applyFill="1" applyBorder="1" applyAlignment="1">
      <alignment horizontal="left" vertical="center" wrapText="1"/>
    </xf>
    <xf numFmtId="164" fontId="16" fillId="6" borderId="42" xfId="1" applyNumberFormat="1" applyFont="1" applyFill="1" applyBorder="1" applyAlignment="1">
      <alignment horizontal="left" vertical="center" wrapText="1"/>
    </xf>
    <xf numFmtId="0" fontId="15" fillId="2" borderId="45" xfId="0" applyFont="1" applyFill="1" applyBorder="1" applyAlignment="1">
      <alignment horizontal="center" vertical="top" wrapText="1"/>
    </xf>
    <xf numFmtId="0" fontId="15" fillId="2" borderId="44" xfId="0" applyFont="1" applyFill="1" applyBorder="1" applyAlignment="1">
      <alignment horizontal="left" vertical="top" wrapText="1"/>
    </xf>
    <xf numFmtId="165" fontId="16" fillId="0" borderId="30" xfId="1" applyNumberFormat="1" applyFont="1" applyFill="1" applyBorder="1" applyAlignment="1">
      <alignment horizontal="center" vertical="center" wrapText="1"/>
    </xf>
    <xf numFmtId="49" fontId="16" fillId="7" borderId="30" xfId="0" applyNumberFormat="1" applyFont="1" applyFill="1" applyBorder="1" applyAlignment="1">
      <alignment horizontal="center" vertical="center" wrapText="1"/>
    </xf>
    <xf numFmtId="166" fontId="16" fillId="7" borderId="30" xfId="0" applyNumberFormat="1" applyFont="1" applyFill="1" applyBorder="1" applyAlignment="1">
      <alignment horizontal="center" vertical="center" wrapText="1"/>
    </xf>
    <xf numFmtId="0" fontId="16" fillId="7" borderId="30" xfId="0" applyFont="1" applyFill="1" applyBorder="1" applyAlignment="1">
      <alignment horizontal="left" vertical="center" wrapText="1"/>
    </xf>
    <xf numFmtId="164" fontId="16" fillId="7" borderId="30" xfId="1" applyNumberFormat="1" applyFont="1" applyFill="1" applyBorder="1" applyAlignment="1">
      <alignment horizontal="left" vertical="center" wrapText="1"/>
    </xf>
    <xf numFmtId="0" fontId="21" fillId="7" borderId="0" xfId="0" applyFont="1" applyFill="1" applyBorder="1" applyAlignment="1">
      <alignment horizontal="center" vertical="center" wrapText="1"/>
    </xf>
    <xf numFmtId="0" fontId="14" fillId="7" borderId="0" xfId="0" applyFont="1" applyFill="1" applyAlignment="1">
      <alignment horizontal="center" vertical="top" wrapText="1"/>
    </xf>
    <xf numFmtId="0" fontId="15" fillId="2" borderId="48" xfId="0" applyFont="1" applyFill="1" applyBorder="1" applyAlignment="1">
      <alignment horizontal="center" vertical="top" wrapText="1"/>
    </xf>
    <xf numFmtId="0" fontId="16" fillId="0" borderId="34" xfId="0" applyFont="1" applyFill="1" applyBorder="1" applyAlignment="1">
      <alignment horizontal="left" vertical="center" wrapText="1"/>
    </xf>
    <xf numFmtId="0" fontId="16" fillId="7" borderId="34" xfId="0" applyFont="1" applyFill="1" applyBorder="1" applyAlignment="1">
      <alignment horizontal="left" vertical="center" wrapText="1"/>
    </xf>
    <xf numFmtId="49" fontId="16" fillId="7" borderId="36" xfId="0" applyNumberFormat="1" applyFont="1" applyFill="1" applyBorder="1" applyAlignment="1">
      <alignment horizontal="center" vertical="center" wrapText="1"/>
    </xf>
    <xf numFmtId="0" fontId="16" fillId="7" borderId="36" xfId="0" applyFont="1" applyFill="1" applyBorder="1" applyAlignment="1">
      <alignment horizontal="left" vertical="center" wrapText="1"/>
    </xf>
    <xf numFmtId="0" fontId="16" fillId="7" borderId="37" xfId="0" applyFont="1" applyFill="1" applyBorder="1" applyAlignment="1">
      <alignment horizontal="left" vertical="center" wrapText="1"/>
    </xf>
    <xf numFmtId="49" fontId="16" fillId="7" borderId="42" xfId="0" applyNumberFormat="1" applyFont="1" applyFill="1" applyBorder="1" applyAlignment="1">
      <alignment horizontal="center" vertical="center" wrapText="1"/>
    </xf>
    <xf numFmtId="0" fontId="16" fillId="7" borderId="42" xfId="0" applyFont="1" applyFill="1" applyBorder="1" applyAlignment="1">
      <alignment horizontal="left" vertical="center" wrapText="1"/>
    </xf>
    <xf numFmtId="0" fontId="16" fillId="7" borderId="43" xfId="0" applyFont="1" applyFill="1" applyBorder="1" applyAlignment="1">
      <alignment horizontal="left" vertical="center" wrapText="1"/>
    </xf>
    <xf numFmtId="0" fontId="16" fillId="0" borderId="38" xfId="0" applyNumberFormat="1" applyFont="1" applyFill="1" applyBorder="1" applyAlignment="1">
      <alignment horizontal="center" vertical="center" wrapText="1"/>
    </xf>
    <xf numFmtId="49" fontId="16" fillId="0" borderId="39" xfId="0" applyNumberFormat="1" applyFont="1" applyFill="1" applyBorder="1" applyAlignment="1">
      <alignment horizontal="center" vertical="center" wrapText="1"/>
    </xf>
    <xf numFmtId="0" fontId="16" fillId="0" borderId="39" xfId="0" applyNumberFormat="1" applyFont="1" applyFill="1" applyBorder="1" applyAlignment="1">
      <alignment horizontal="center" vertical="center" wrapText="1"/>
    </xf>
    <xf numFmtId="166" fontId="16" fillId="0" borderId="39" xfId="0" applyNumberFormat="1" applyFont="1" applyFill="1" applyBorder="1" applyAlignment="1">
      <alignment horizontal="center" vertical="center" wrapText="1"/>
    </xf>
    <xf numFmtId="0" fontId="16" fillId="0" borderId="39" xfId="0" applyNumberFormat="1" applyFont="1" applyFill="1" applyBorder="1" applyAlignment="1">
      <alignment horizontal="left" vertical="center" wrapText="1"/>
    </xf>
    <xf numFmtId="0" fontId="16" fillId="0" borderId="39"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15" fillId="2" borderId="46" xfId="0" applyFont="1" applyFill="1" applyBorder="1" applyAlignment="1">
      <alignment horizontal="center" vertical="top" wrapText="1"/>
    </xf>
    <xf numFmtId="164" fontId="15" fillId="7" borderId="33" xfId="1" applyNumberFormat="1" applyFont="1" applyFill="1" applyBorder="1" applyAlignment="1">
      <alignment horizontal="left" vertical="center" wrapText="1"/>
    </xf>
    <xf numFmtId="164" fontId="15" fillId="7" borderId="34" xfId="1" applyNumberFormat="1" applyFont="1" applyFill="1" applyBorder="1" applyAlignment="1">
      <alignment horizontal="left" vertical="center" wrapText="1"/>
    </xf>
    <xf numFmtId="164" fontId="15" fillId="7" borderId="35" xfId="1" applyNumberFormat="1" applyFont="1" applyFill="1" applyBorder="1" applyAlignment="1">
      <alignment horizontal="left" vertical="center" wrapText="1"/>
    </xf>
    <xf numFmtId="164" fontId="15" fillId="7" borderId="37" xfId="1" applyNumberFormat="1" applyFont="1" applyFill="1" applyBorder="1" applyAlignment="1">
      <alignment horizontal="left" vertical="center" wrapText="1"/>
    </xf>
    <xf numFmtId="164" fontId="16" fillId="0" borderId="31" xfId="1" applyNumberFormat="1" applyFont="1" applyFill="1" applyBorder="1" applyAlignment="1">
      <alignment horizontal="left" vertical="center"/>
    </xf>
    <xf numFmtId="164" fontId="16" fillId="0" borderId="41" xfId="1" applyNumberFormat="1" applyFont="1" applyFill="1" applyBorder="1" applyAlignment="1">
      <alignment horizontal="left" vertical="center" wrapText="1"/>
    </xf>
    <xf numFmtId="164" fontId="16" fillId="6" borderId="43" xfId="1" applyNumberFormat="1" applyFont="1" applyFill="1" applyBorder="1" applyAlignment="1">
      <alignment horizontal="left" vertical="center" wrapText="1"/>
    </xf>
    <xf numFmtId="164" fontId="16" fillId="0" borderId="33" xfId="1" applyNumberFormat="1" applyFont="1" applyFill="1" applyBorder="1" applyAlignment="1">
      <alignment horizontal="left" vertical="center" wrapText="1"/>
    </xf>
    <xf numFmtId="164" fontId="16" fillId="6" borderId="34" xfId="1" applyNumberFormat="1" applyFont="1" applyFill="1" applyBorder="1" applyAlignment="1">
      <alignment horizontal="left" vertical="center" wrapText="1"/>
    </xf>
    <xf numFmtId="164" fontId="16" fillId="6" borderId="34" xfId="1" applyNumberFormat="1" applyFont="1" applyFill="1" applyBorder="1" applyAlignment="1">
      <alignment horizontal="left" vertical="center"/>
    </xf>
    <xf numFmtId="164" fontId="16" fillId="7" borderId="33" xfId="1" applyNumberFormat="1" applyFont="1" applyFill="1" applyBorder="1" applyAlignment="1">
      <alignment horizontal="left" vertical="center" wrapText="1"/>
    </xf>
    <xf numFmtId="164" fontId="16" fillId="7" borderId="35" xfId="1" applyNumberFormat="1" applyFont="1" applyFill="1" applyBorder="1" applyAlignment="1">
      <alignment horizontal="left" vertical="center" wrapText="1"/>
    </xf>
    <xf numFmtId="0" fontId="15" fillId="2" borderId="56" xfId="0" applyFont="1" applyFill="1" applyBorder="1" applyAlignment="1">
      <alignment horizontal="center" vertical="top" wrapText="1"/>
    </xf>
    <xf numFmtId="164" fontId="16" fillId="6" borderId="57" xfId="1" applyNumberFormat="1" applyFont="1" applyFill="1" applyBorder="1" applyAlignment="1">
      <alignment horizontal="left" vertical="center" wrapText="1"/>
    </xf>
    <xf numFmtId="3" fontId="16" fillId="3" borderId="38" xfId="1" applyNumberFormat="1" applyFont="1" applyFill="1" applyBorder="1" applyAlignment="1">
      <alignment horizontal="center" vertical="center"/>
    </xf>
    <xf numFmtId="3" fontId="16" fillId="3" borderId="40" xfId="1" applyNumberFormat="1" applyFont="1" applyFill="1" applyBorder="1" applyAlignment="1">
      <alignment horizontal="center" vertical="center"/>
    </xf>
    <xf numFmtId="3" fontId="16" fillId="3" borderId="33" xfId="1" applyNumberFormat="1" applyFont="1" applyFill="1" applyBorder="1" applyAlignment="1">
      <alignment horizontal="center" vertical="center"/>
    </xf>
    <xf numFmtId="3" fontId="16" fillId="3" borderId="34" xfId="1" applyNumberFormat="1" applyFont="1" applyFill="1" applyBorder="1" applyAlignment="1">
      <alignment horizontal="center" vertical="center"/>
    </xf>
    <xf numFmtId="3" fontId="16" fillId="0" borderId="33" xfId="1" applyNumberFormat="1" applyFont="1" applyFill="1" applyBorder="1" applyAlignment="1">
      <alignment horizontal="center" vertical="center"/>
    </xf>
    <xf numFmtId="3" fontId="16" fillId="0" borderId="34" xfId="1" applyNumberFormat="1" applyFont="1" applyFill="1" applyBorder="1" applyAlignment="1">
      <alignment horizontal="center" vertical="center"/>
    </xf>
    <xf numFmtId="164" fontId="16" fillId="7" borderId="51" xfId="1" applyNumberFormat="1" applyFont="1" applyFill="1" applyBorder="1" applyAlignment="1">
      <alignment horizontal="left" vertical="center" wrapText="1"/>
    </xf>
    <xf numFmtId="164" fontId="16" fillId="0" borderId="38" xfId="1" applyNumberFormat="1" applyFont="1" applyFill="1" applyBorder="1" applyAlignment="1">
      <alignment horizontal="left" vertical="center" wrapText="1"/>
    </xf>
    <xf numFmtId="164" fontId="16" fillId="0" borderId="39" xfId="1" applyNumberFormat="1" applyFont="1" applyFill="1" applyBorder="1" applyAlignment="1">
      <alignment horizontal="left" vertical="center" wrapText="1"/>
    </xf>
    <xf numFmtId="49" fontId="16" fillId="0" borderId="40" xfId="1" applyNumberFormat="1" applyFont="1" applyBorder="1" applyAlignment="1">
      <alignment horizontal="center" vertical="center" wrapText="1"/>
    </xf>
    <xf numFmtId="49" fontId="16" fillId="0" borderId="34" xfId="1" applyNumberFormat="1" applyFont="1" applyBorder="1" applyAlignment="1">
      <alignment horizontal="center" vertical="center" wrapText="1"/>
    </xf>
    <xf numFmtId="49" fontId="16" fillId="0" borderId="34" xfId="1" applyNumberFormat="1" applyFont="1" applyFill="1" applyBorder="1" applyAlignment="1">
      <alignment horizontal="center" vertical="center" wrapText="1"/>
    </xf>
    <xf numFmtId="164" fontId="15" fillId="5" borderId="59" xfId="1" applyNumberFormat="1" applyFont="1" applyFill="1" applyBorder="1" applyAlignment="1">
      <alignment horizontal="left" vertical="top" wrapText="1"/>
    </xf>
    <xf numFmtId="164" fontId="15" fillId="5" borderId="60" xfId="1" applyNumberFormat="1" applyFont="1" applyFill="1" applyBorder="1" applyAlignment="1">
      <alignment horizontal="left" vertical="top" wrapText="1"/>
    </xf>
    <xf numFmtId="0" fontId="16" fillId="0" borderId="30" xfId="0" applyFont="1" applyFill="1" applyBorder="1" applyAlignment="1">
      <alignment horizontal="center" vertical="center" wrapText="1"/>
    </xf>
    <xf numFmtId="0" fontId="16" fillId="7" borderId="30" xfId="0" applyFont="1" applyFill="1" applyBorder="1" applyAlignment="1">
      <alignment horizontal="center" vertical="center" wrapText="1"/>
    </xf>
    <xf numFmtId="164" fontId="16" fillId="7" borderId="30" xfId="1" applyNumberFormat="1" applyFont="1" applyFill="1" applyBorder="1" applyAlignment="1">
      <alignment horizontal="left" vertical="center"/>
    </xf>
    <xf numFmtId="164" fontId="16" fillId="7" borderId="30" xfId="1" applyNumberFormat="1" applyFont="1" applyFill="1" applyBorder="1" applyAlignment="1">
      <alignment horizontal="center" vertical="center" wrapText="1"/>
    </xf>
    <xf numFmtId="0" fontId="16" fillId="7" borderId="30" xfId="6" applyNumberFormat="1" applyFont="1" applyFill="1" applyBorder="1" applyAlignment="1">
      <alignment horizontal="center" vertical="center" wrapText="1"/>
    </xf>
    <xf numFmtId="166" fontId="16" fillId="7" borderId="30" xfId="6" applyNumberFormat="1" applyFont="1" applyFill="1" applyBorder="1" applyAlignment="1">
      <alignment horizontal="center" vertical="center" wrapText="1"/>
    </xf>
    <xf numFmtId="0" fontId="16" fillId="7" borderId="30" xfId="0" quotePrefix="1"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36" xfId="0" applyFont="1" applyFill="1" applyBorder="1" applyAlignment="1">
      <alignment horizontal="center" vertical="center" wrapText="1"/>
    </xf>
    <xf numFmtId="0" fontId="16" fillId="7" borderId="36" xfId="6" applyNumberFormat="1" applyFont="1" applyFill="1" applyBorder="1" applyAlignment="1">
      <alignment horizontal="center" vertical="center" wrapText="1"/>
    </xf>
    <xf numFmtId="166" fontId="16" fillId="7" borderId="36" xfId="6" applyNumberFormat="1" applyFont="1" applyFill="1" applyBorder="1" applyAlignment="1">
      <alignment horizontal="center" vertical="center" wrapText="1"/>
    </xf>
    <xf numFmtId="49" fontId="15" fillId="2" borderId="44" xfId="0" applyNumberFormat="1" applyFont="1" applyFill="1" applyBorder="1" applyAlignment="1">
      <alignment horizontal="center" vertical="top" wrapText="1"/>
    </xf>
    <xf numFmtId="3" fontId="15" fillId="2" borderId="46" xfId="0" applyNumberFormat="1" applyFont="1" applyFill="1" applyBorder="1" applyAlignment="1">
      <alignment horizontal="left" vertical="top" wrapText="1"/>
    </xf>
    <xf numFmtId="164" fontId="16" fillId="0" borderId="47" xfId="1" applyNumberFormat="1" applyFont="1" applyFill="1" applyBorder="1" applyAlignment="1">
      <alignment horizontal="left" vertical="center"/>
    </xf>
    <xf numFmtId="164" fontId="16" fillId="7" borderId="31" xfId="1" applyNumberFormat="1" applyFont="1" applyFill="1" applyBorder="1" applyAlignment="1">
      <alignment horizontal="left" vertical="center"/>
    </xf>
    <xf numFmtId="164" fontId="16" fillId="6" borderId="43" xfId="1" applyNumberFormat="1" applyFont="1" applyFill="1" applyBorder="1" applyAlignment="1">
      <alignment horizontal="left" vertical="center"/>
    </xf>
    <xf numFmtId="164" fontId="16" fillId="7" borderId="34" xfId="1" applyNumberFormat="1" applyFont="1" applyFill="1" applyBorder="1" applyAlignment="1">
      <alignment horizontal="left" vertical="center"/>
    </xf>
    <xf numFmtId="164" fontId="16" fillId="7" borderId="36" xfId="1" applyNumberFormat="1" applyFont="1" applyFill="1" applyBorder="1" applyAlignment="1">
      <alignment horizontal="left" vertical="center"/>
    </xf>
    <xf numFmtId="164" fontId="16" fillId="7" borderId="37" xfId="1" applyNumberFormat="1" applyFont="1" applyFill="1" applyBorder="1" applyAlignment="1">
      <alignment horizontal="left" vertical="center"/>
    </xf>
    <xf numFmtId="164" fontId="16" fillId="0" borderId="38" xfId="1" applyNumberFormat="1" applyFont="1" applyFill="1" applyBorder="1" applyAlignment="1">
      <alignment horizontal="center" vertical="center" wrapText="1"/>
    </xf>
    <xf numFmtId="164" fontId="16" fillId="0" borderId="39" xfId="1" applyNumberFormat="1" applyFont="1" applyFill="1" applyBorder="1" applyAlignment="1">
      <alignment horizontal="center" vertical="center" wrapText="1"/>
    </xf>
    <xf numFmtId="49" fontId="16" fillId="0" borderId="40" xfId="1" applyNumberFormat="1" applyFont="1" applyBorder="1" applyAlignment="1">
      <alignment horizontal="left" vertical="center" wrapText="1"/>
    </xf>
    <xf numFmtId="164" fontId="16" fillId="7" borderId="33" xfId="1" applyNumberFormat="1" applyFont="1" applyFill="1" applyBorder="1" applyAlignment="1">
      <alignment horizontal="center" vertical="center" wrapText="1"/>
    </xf>
    <xf numFmtId="49" fontId="16" fillId="7" borderId="34" xfId="1" applyNumberFormat="1" applyFont="1" applyFill="1" applyBorder="1" applyAlignment="1">
      <alignment horizontal="left" vertical="center" wrapText="1"/>
    </xf>
    <xf numFmtId="164" fontId="16" fillId="7" borderId="35" xfId="1" applyNumberFormat="1" applyFont="1" applyFill="1" applyBorder="1" applyAlignment="1">
      <alignment horizontal="center" vertical="center" wrapText="1"/>
    </xf>
    <xf numFmtId="164" fontId="16" fillId="7" borderId="36" xfId="1" applyNumberFormat="1" applyFont="1" applyFill="1" applyBorder="1" applyAlignment="1">
      <alignment horizontal="center" vertical="center" wrapText="1"/>
    </xf>
    <xf numFmtId="49" fontId="16" fillId="7" borderId="37" xfId="1" applyNumberFormat="1" applyFont="1" applyFill="1" applyBorder="1" applyAlignment="1">
      <alignment horizontal="left" vertical="center" wrapText="1"/>
    </xf>
    <xf numFmtId="3" fontId="15" fillId="2" borderId="56" xfId="0" applyNumberFormat="1" applyFont="1" applyFill="1" applyBorder="1" applyAlignment="1">
      <alignment horizontal="center" vertical="top" wrapText="1"/>
    </xf>
    <xf numFmtId="3" fontId="16" fillId="3" borderId="41" xfId="1" applyNumberFormat="1" applyFont="1" applyFill="1" applyBorder="1" applyAlignment="1">
      <alignment horizontal="center" vertical="center"/>
    </xf>
    <xf numFmtId="3" fontId="16" fillId="3" borderId="43" xfId="1" applyNumberFormat="1" applyFont="1" applyFill="1" applyBorder="1" applyAlignment="1">
      <alignment horizontal="center" vertical="center"/>
    </xf>
    <xf numFmtId="0" fontId="16" fillId="7" borderId="42" xfId="0" applyFont="1" applyFill="1" applyBorder="1" applyAlignment="1">
      <alignment horizontal="center" vertical="center" wrapText="1"/>
    </xf>
    <xf numFmtId="164" fontId="15" fillId="7" borderId="41" xfId="1" applyNumberFormat="1" applyFont="1" applyFill="1" applyBorder="1" applyAlignment="1">
      <alignment horizontal="left" vertical="center" wrapText="1"/>
    </xf>
    <xf numFmtId="164" fontId="15" fillId="7" borderId="43" xfId="1" applyNumberFormat="1" applyFont="1" applyFill="1" applyBorder="1" applyAlignment="1">
      <alignment horizontal="left" vertical="center" wrapText="1"/>
    </xf>
    <xf numFmtId="164" fontId="16" fillId="7" borderId="41" xfId="1" applyNumberFormat="1" applyFont="1" applyFill="1" applyBorder="1" applyAlignment="1">
      <alignment horizontal="left" vertical="center" wrapText="1"/>
    </xf>
    <xf numFmtId="164" fontId="16" fillId="7" borderId="42" xfId="1" applyNumberFormat="1" applyFont="1" applyFill="1" applyBorder="1" applyAlignment="1">
      <alignment horizontal="left" vertical="center"/>
    </xf>
    <xf numFmtId="164" fontId="16" fillId="7" borderId="43" xfId="1" applyNumberFormat="1" applyFont="1" applyFill="1" applyBorder="1" applyAlignment="1">
      <alignment horizontal="left" vertical="center"/>
    </xf>
    <xf numFmtId="164" fontId="16" fillId="7" borderId="47" xfId="1" applyNumberFormat="1" applyFont="1" applyFill="1" applyBorder="1" applyAlignment="1">
      <alignment horizontal="left" vertical="center"/>
    </xf>
    <xf numFmtId="164" fontId="16" fillId="7" borderId="42" xfId="1" applyNumberFormat="1" applyFont="1" applyFill="1" applyBorder="1" applyAlignment="1">
      <alignment horizontal="left" vertical="center" wrapText="1"/>
    </xf>
    <xf numFmtId="164" fontId="16" fillId="7" borderId="57" xfId="1" applyNumberFormat="1" applyFont="1" applyFill="1" applyBorder="1" applyAlignment="1">
      <alignment horizontal="left" vertical="center" wrapText="1"/>
    </xf>
    <xf numFmtId="164" fontId="16" fillId="7" borderId="41" xfId="1" applyNumberFormat="1" applyFont="1" applyFill="1" applyBorder="1" applyAlignment="1">
      <alignment horizontal="center" vertical="center" wrapText="1"/>
    </xf>
    <xf numFmtId="164" fontId="16" fillId="7" borderId="42" xfId="1" applyNumberFormat="1" applyFont="1" applyFill="1" applyBorder="1" applyAlignment="1">
      <alignment horizontal="center" vertical="center" wrapText="1"/>
    </xf>
    <xf numFmtId="49" fontId="16" fillId="7" borderId="43" xfId="1" applyNumberFormat="1" applyFont="1" applyFill="1" applyBorder="1" applyAlignment="1">
      <alignment horizontal="left" vertical="center" wrapText="1"/>
    </xf>
    <xf numFmtId="0" fontId="14" fillId="0" borderId="2" xfId="0" applyFont="1" applyBorder="1"/>
    <xf numFmtId="164" fontId="14" fillId="0" borderId="30" xfId="1" applyNumberFormat="1" applyFont="1" applyBorder="1"/>
    <xf numFmtId="164" fontId="14" fillId="0" borderId="50" xfId="1" applyNumberFormat="1" applyFont="1" applyFill="1" applyBorder="1"/>
    <xf numFmtId="164" fontId="18" fillId="4" borderId="45" xfId="1" applyNumberFormat="1" applyFont="1" applyFill="1" applyBorder="1" applyAlignment="1">
      <alignment vertical="center"/>
    </xf>
    <xf numFmtId="164" fontId="18" fillId="4" borderId="46" xfId="1" applyNumberFormat="1" applyFont="1" applyFill="1" applyBorder="1" applyAlignment="1">
      <alignment vertical="center"/>
    </xf>
    <xf numFmtId="164" fontId="14" fillId="0" borderId="31" xfId="1" applyNumberFormat="1" applyFont="1" applyBorder="1"/>
    <xf numFmtId="164" fontId="18" fillId="4" borderId="48" xfId="1" applyNumberFormat="1" applyFont="1" applyFill="1" applyBorder="1" applyAlignment="1">
      <alignment vertical="center"/>
    </xf>
    <xf numFmtId="164" fontId="14" fillId="0" borderId="33" xfId="1" applyNumberFormat="1" applyFont="1" applyBorder="1"/>
    <xf numFmtId="164" fontId="14" fillId="0" borderId="34" xfId="1" applyNumberFormat="1" applyFont="1" applyBorder="1"/>
    <xf numFmtId="164" fontId="14" fillId="0" borderId="54" xfId="1" applyNumberFormat="1" applyFont="1" applyBorder="1"/>
    <xf numFmtId="164" fontId="14" fillId="0" borderId="55" xfId="1" applyNumberFormat="1" applyFont="1" applyFill="1" applyBorder="1"/>
    <xf numFmtId="164" fontId="18" fillId="4" borderId="44" xfId="1" applyNumberFormat="1" applyFont="1" applyFill="1" applyBorder="1" applyAlignment="1">
      <alignment vertical="center"/>
    </xf>
    <xf numFmtId="164" fontId="14" fillId="0" borderId="54" xfId="1" applyNumberFormat="1" applyFont="1" applyFill="1" applyBorder="1"/>
    <xf numFmtId="164" fontId="14" fillId="0" borderId="51" xfId="1" applyNumberFormat="1" applyFont="1" applyBorder="1"/>
    <xf numFmtId="164" fontId="14" fillId="0" borderId="58" xfId="1" applyNumberFormat="1" applyFont="1" applyFill="1" applyBorder="1"/>
    <xf numFmtId="164" fontId="18" fillId="4" borderId="56" xfId="1" applyNumberFormat="1" applyFont="1" applyFill="1" applyBorder="1" applyAlignment="1">
      <alignment vertical="center"/>
    </xf>
    <xf numFmtId="164" fontId="14" fillId="0" borderId="57" xfId="1" applyNumberFormat="1" applyFont="1" applyBorder="1"/>
    <xf numFmtId="164" fontId="14" fillId="0" borderId="47" xfId="1" applyNumberFormat="1" applyFont="1" applyBorder="1"/>
    <xf numFmtId="164" fontId="14" fillId="0" borderId="38" xfId="1" applyNumberFormat="1" applyFont="1" applyBorder="1"/>
    <xf numFmtId="164" fontId="14" fillId="0" borderId="40" xfId="1" applyNumberFormat="1" applyFont="1" applyBorder="1"/>
    <xf numFmtId="164" fontId="14" fillId="0" borderId="49" xfId="1" applyNumberFormat="1" applyFont="1" applyBorder="1"/>
    <xf numFmtId="0" fontId="14" fillId="0" borderId="61" xfId="0" applyFont="1" applyBorder="1"/>
    <xf numFmtId="0" fontId="14" fillId="0" borderId="62" xfId="0" applyFont="1" applyBorder="1"/>
    <xf numFmtId="0" fontId="14" fillId="0" borderId="63" xfId="0" applyFont="1" applyBorder="1"/>
    <xf numFmtId="0" fontId="18" fillId="4" borderId="1" xfId="0" applyFont="1" applyFill="1" applyBorder="1" applyAlignment="1">
      <alignment vertical="center"/>
    </xf>
    <xf numFmtId="0" fontId="14" fillId="0" borderId="64" xfId="0" applyFont="1" applyBorder="1"/>
    <xf numFmtId="164" fontId="14" fillId="0" borderId="43" xfId="1" applyNumberFormat="1" applyFont="1" applyBorder="1"/>
    <xf numFmtId="164" fontId="14" fillId="0" borderId="41" xfId="1" applyNumberFormat="1" applyFont="1" applyBorder="1"/>
    <xf numFmtId="3" fontId="18" fillId="3" borderId="48" xfId="0" applyNumberFormat="1" applyFont="1" applyFill="1" applyBorder="1" applyAlignment="1">
      <alignment horizontal="center" vertical="center" wrapText="1"/>
    </xf>
    <xf numFmtId="3" fontId="18" fillId="3" borderId="46" xfId="0" applyNumberFormat="1" applyFont="1" applyFill="1" applyBorder="1" applyAlignment="1">
      <alignment horizontal="center" vertical="center" wrapText="1"/>
    </xf>
    <xf numFmtId="3" fontId="18" fillId="3" borderId="44" xfId="0" applyNumberFormat="1" applyFont="1" applyFill="1" applyBorder="1" applyAlignment="1">
      <alignment horizontal="center" vertical="center" wrapText="1"/>
    </xf>
    <xf numFmtId="3" fontId="18" fillId="3" borderId="56" xfId="0" applyNumberFormat="1" applyFont="1" applyFill="1" applyBorder="1" applyAlignment="1">
      <alignment horizontal="center" vertical="center" wrapText="1"/>
    </xf>
    <xf numFmtId="164" fontId="14" fillId="0" borderId="55" xfId="1" applyNumberFormat="1" applyFont="1" applyBorder="1"/>
    <xf numFmtId="164" fontId="14" fillId="0" borderId="39" xfId="1" applyNumberFormat="1" applyFont="1" applyBorder="1"/>
    <xf numFmtId="164" fontId="14" fillId="0" borderId="62" xfId="1" applyNumberFormat="1" applyFont="1" applyBorder="1"/>
    <xf numFmtId="164" fontId="14" fillId="0" borderId="61" xfId="1" applyNumberFormat="1" applyFont="1" applyBorder="1"/>
    <xf numFmtId="164" fontId="14" fillId="0" borderId="64" xfId="1" applyNumberFormat="1" applyFont="1" applyBorder="1"/>
    <xf numFmtId="0" fontId="14" fillId="0" borderId="65" xfId="0" applyFont="1" applyBorder="1"/>
    <xf numFmtId="164" fontId="14" fillId="0" borderId="65" xfId="1" applyNumberFormat="1" applyFont="1" applyBorder="1"/>
    <xf numFmtId="164" fontId="14" fillId="0" borderId="63" xfId="1" applyNumberFormat="1" applyFont="1" applyBorder="1"/>
    <xf numFmtId="164" fontId="18" fillId="4" borderId="1" xfId="1" applyNumberFormat="1" applyFont="1" applyFill="1" applyBorder="1" applyAlignment="1">
      <alignment vertical="center"/>
    </xf>
    <xf numFmtId="0" fontId="18" fillId="0" borderId="1" xfId="0" applyFont="1" applyBorder="1" applyAlignment="1">
      <alignment horizontal="center"/>
    </xf>
    <xf numFmtId="0" fontId="14" fillId="0" borderId="32" xfId="0" applyFont="1" applyFill="1" applyBorder="1"/>
    <xf numFmtId="164" fontId="14" fillId="0" borderId="65" xfId="1" applyNumberFormat="1" applyFont="1" applyFill="1" applyBorder="1"/>
    <xf numFmtId="0" fontId="30" fillId="0" borderId="0" xfId="0" applyFont="1"/>
    <xf numFmtId="0" fontId="16" fillId="0" borderId="50" xfId="6" applyNumberFormat="1" applyFont="1" applyFill="1" applyBorder="1" applyAlignment="1">
      <alignment horizontal="center" vertical="center" wrapText="1"/>
    </xf>
    <xf numFmtId="166" fontId="16" fillId="0" borderId="50" xfId="6" applyNumberFormat="1" applyFont="1" applyFill="1" applyBorder="1" applyAlignment="1">
      <alignment horizontal="center" vertical="center" wrapText="1"/>
    </xf>
    <xf numFmtId="164" fontId="15" fillId="0" borderId="54" xfId="1" applyNumberFormat="1" applyFont="1" applyFill="1" applyBorder="1" applyAlignment="1">
      <alignment horizontal="left" vertical="center" wrapText="1"/>
    </xf>
    <xf numFmtId="164" fontId="15" fillId="0" borderId="55" xfId="1" applyNumberFormat="1" applyFont="1" applyFill="1" applyBorder="1" applyAlignment="1">
      <alignment horizontal="left" vertical="center" wrapText="1"/>
    </xf>
    <xf numFmtId="164" fontId="16" fillId="0" borderId="33" xfId="1" applyNumberFormat="1" applyFont="1" applyFill="1" applyBorder="1" applyAlignment="1">
      <alignment horizontal="center" vertical="center"/>
    </xf>
    <xf numFmtId="164" fontId="16" fillId="0" borderId="34" xfId="1" applyNumberFormat="1" applyFont="1" applyFill="1" applyBorder="1" applyAlignment="1">
      <alignment horizontal="center" vertical="center"/>
    </xf>
    <xf numFmtId="164" fontId="16" fillId="0" borderId="54" xfId="1" applyNumberFormat="1" applyFont="1" applyFill="1" applyBorder="1" applyAlignment="1">
      <alignment horizontal="center" vertical="center" wrapText="1"/>
    </xf>
    <xf numFmtId="164" fontId="16" fillId="0" borderId="50" xfId="1" applyNumberFormat="1" applyFont="1" applyFill="1" applyBorder="1" applyAlignment="1">
      <alignment horizontal="center" vertical="center" wrapText="1"/>
    </xf>
    <xf numFmtId="49" fontId="16" fillId="0" borderId="55" xfId="1" applyNumberFormat="1" applyFont="1" applyFill="1" applyBorder="1" applyAlignment="1">
      <alignment horizontal="left" vertical="center" wrapText="1"/>
    </xf>
    <xf numFmtId="164" fontId="14" fillId="0" borderId="38" xfId="1" applyNumberFormat="1" applyFont="1" applyFill="1" applyBorder="1"/>
    <xf numFmtId="164" fontId="16" fillId="0" borderId="34" xfId="1" applyNumberFormat="1" applyFont="1" applyFill="1" applyBorder="1" applyAlignment="1">
      <alignment horizontal="left" vertical="center" wrapText="1"/>
    </xf>
    <xf numFmtId="0" fontId="16" fillId="9" borderId="41" xfId="0" applyNumberFormat="1" applyFont="1" applyFill="1" applyBorder="1" applyAlignment="1">
      <alignment horizontal="center" vertical="center" wrapText="1"/>
    </xf>
    <xf numFmtId="164" fontId="15" fillId="8" borderId="66" xfId="1" applyNumberFormat="1" applyFont="1" applyFill="1" applyBorder="1" applyAlignment="1">
      <alignment horizontal="left" vertical="center" wrapText="1"/>
    </xf>
    <xf numFmtId="164" fontId="15" fillId="8" borderId="67" xfId="1" applyNumberFormat="1" applyFont="1" applyFill="1" applyBorder="1" applyAlignment="1">
      <alignment horizontal="left" vertical="center" wrapText="1"/>
    </xf>
    <xf numFmtId="0" fontId="16" fillId="0" borderId="66" xfId="0" applyNumberFormat="1" applyFont="1" applyFill="1" applyBorder="1" applyAlignment="1">
      <alignment horizontal="center" vertical="center" wrapText="1"/>
    </xf>
    <xf numFmtId="49" fontId="16" fillId="0" borderId="50" xfId="0" applyNumberFormat="1"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50" xfId="0" applyFont="1" applyFill="1" applyBorder="1" applyAlignment="1">
      <alignment horizontal="left" vertical="center" wrapText="1"/>
    </xf>
    <xf numFmtId="0" fontId="16" fillId="0" borderId="55" xfId="0" applyFont="1" applyFill="1" applyBorder="1" applyAlignment="1">
      <alignment horizontal="left" vertical="center" wrapText="1"/>
    </xf>
    <xf numFmtId="164" fontId="16" fillId="6" borderId="55" xfId="1" applyNumberFormat="1" applyFont="1" applyFill="1" applyBorder="1" applyAlignment="1">
      <alignment horizontal="left" vertical="center"/>
    </xf>
    <xf numFmtId="164" fontId="16" fillId="0" borderId="49" xfId="1" applyNumberFormat="1" applyFont="1" applyFill="1" applyBorder="1" applyAlignment="1">
      <alignment horizontal="left" vertical="center"/>
    </xf>
    <xf numFmtId="164" fontId="16" fillId="0" borderId="50" xfId="1" applyNumberFormat="1" applyFont="1" applyFill="1" applyBorder="1" applyAlignment="1">
      <alignment horizontal="left" vertical="center" wrapText="1"/>
    </xf>
    <xf numFmtId="164" fontId="16" fillId="0" borderId="58" xfId="1" applyNumberFormat="1" applyFont="1" applyFill="1" applyBorder="1" applyAlignment="1">
      <alignment horizontal="left" vertical="center" wrapText="1"/>
    </xf>
    <xf numFmtId="164" fontId="16" fillId="10" borderId="31" xfId="1" applyNumberFormat="1" applyFont="1" applyFill="1" applyBorder="1" applyAlignment="1">
      <alignment horizontal="left" vertical="center"/>
    </xf>
    <xf numFmtId="164" fontId="16" fillId="10" borderId="30" xfId="1" applyNumberFormat="1" applyFont="1" applyFill="1" applyBorder="1" applyAlignment="1">
      <alignment horizontal="left" vertical="center" wrapText="1"/>
    </xf>
    <xf numFmtId="164" fontId="16" fillId="0" borderId="54" xfId="1" applyNumberFormat="1" applyFont="1" applyFill="1" applyBorder="1" applyAlignment="1">
      <alignment horizontal="left" vertical="center" wrapText="1"/>
    </xf>
    <xf numFmtId="0" fontId="16" fillId="7" borderId="42" xfId="6" applyNumberFormat="1" applyFont="1" applyFill="1" applyBorder="1" applyAlignment="1">
      <alignment horizontal="center" vertical="center" wrapText="1"/>
    </xf>
    <xf numFmtId="166" fontId="16" fillId="7" borderId="42" xfId="6" applyNumberFormat="1" applyFont="1" applyFill="1" applyBorder="1" applyAlignment="1">
      <alignment horizontal="center" vertical="center" wrapText="1"/>
    </xf>
    <xf numFmtId="164" fontId="16" fillId="0" borderId="41" xfId="1" applyNumberFormat="1" applyFont="1" applyFill="1" applyBorder="1" applyAlignment="1">
      <alignment horizontal="center" vertical="center" wrapText="1"/>
    </xf>
    <xf numFmtId="164" fontId="16" fillId="0" borderId="42" xfId="1" applyNumberFormat="1" applyFont="1" applyFill="1" applyBorder="1" applyAlignment="1">
      <alignment horizontal="center" vertical="center" wrapText="1"/>
    </xf>
    <xf numFmtId="49" fontId="16" fillId="0" borderId="43" xfId="1" applyNumberFormat="1" applyFont="1" applyFill="1" applyBorder="1" applyAlignment="1">
      <alignment horizontal="left" vertical="center" wrapText="1"/>
    </xf>
    <xf numFmtId="164" fontId="16" fillId="0" borderId="57" xfId="1" applyNumberFormat="1" applyFont="1" applyFill="1" applyBorder="1" applyAlignment="1">
      <alignment horizontal="left" vertical="center" wrapText="1"/>
    </xf>
    <xf numFmtId="0" fontId="16" fillId="0" borderId="35" xfId="0" applyNumberFormat="1" applyFont="1" applyFill="1" applyBorder="1" applyAlignment="1">
      <alignment horizontal="center" vertical="center" wrapText="1"/>
    </xf>
    <xf numFmtId="49" fontId="16" fillId="0" borderId="36" xfId="6" applyNumberFormat="1" applyFont="1" applyFill="1" applyBorder="1" applyAlignment="1">
      <alignment horizontal="center" vertical="center" wrapText="1"/>
    </xf>
    <xf numFmtId="0" fontId="16" fillId="0" borderId="36" xfId="6" applyNumberFormat="1" applyFont="1" applyFill="1" applyBorder="1" applyAlignment="1">
      <alignment horizontal="center" vertical="center" wrapText="1"/>
    </xf>
    <xf numFmtId="166" fontId="16" fillId="0" borderId="36" xfId="6" applyNumberFormat="1" applyFont="1" applyFill="1" applyBorder="1" applyAlignment="1">
      <alignment horizontal="center" vertical="center" wrapText="1"/>
    </xf>
    <xf numFmtId="0" fontId="16" fillId="0" borderId="36" xfId="6" applyNumberFormat="1" applyFont="1" applyFill="1" applyBorder="1" applyAlignment="1">
      <alignment horizontal="left" vertical="center" wrapText="1"/>
    </xf>
    <xf numFmtId="164" fontId="15" fillId="0" borderId="35" xfId="1" applyNumberFormat="1" applyFont="1" applyFill="1" applyBorder="1" applyAlignment="1">
      <alignment horizontal="left" vertical="center" wrapText="1"/>
    </xf>
    <xf numFmtId="164" fontId="15" fillId="0" borderId="37" xfId="1" applyNumberFormat="1" applyFont="1" applyFill="1" applyBorder="1" applyAlignment="1">
      <alignment horizontal="left" vertical="center" wrapText="1"/>
    </xf>
    <xf numFmtId="3" fontId="15" fillId="7" borderId="44" xfId="0" applyNumberFormat="1" applyFont="1" applyFill="1" applyBorder="1" applyAlignment="1">
      <alignment horizontal="center" vertical="top" wrapText="1"/>
    </xf>
    <xf numFmtId="3" fontId="15" fillId="7" borderId="46" xfId="0" applyNumberFormat="1" applyFont="1" applyFill="1" applyBorder="1" applyAlignment="1">
      <alignment horizontal="center" vertical="top" wrapText="1"/>
    </xf>
    <xf numFmtId="164" fontId="16" fillId="0" borderId="66" xfId="1" applyNumberFormat="1" applyFont="1" applyFill="1" applyBorder="1" applyAlignment="1">
      <alignment horizontal="center" vertical="center" wrapText="1"/>
    </xf>
    <xf numFmtId="164" fontId="16" fillId="0" borderId="69" xfId="1" applyNumberFormat="1" applyFont="1" applyFill="1" applyBorder="1" applyAlignment="1">
      <alignment horizontal="center" vertical="center" wrapText="1"/>
    </xf>
    <xf numFmtId="49" fontId="16" fillId="0" borderId="67" xfId="1" applyNumberFormat="1" applyFont="1" applyFill="1" applyBorder="1" applyAlignment="1">
      <alignment horizontal="left" vertical="center" wrapText="1"/>
    </xf>
    <xf numFmtId="0" fontId="16" fillId="11" borderId="33" xfId="0" applyNumberFormat="1" applyFont="1" applyFill="1" applyBorder="1" applyAlignment="1">
      <alignment horizontal="center" vertical="center" wrapText="1"/>
    </xf>
    <xf numFmtId="49" fontId="16" fillId="11" borderId="30" xfId="0" applyNumberFormat="1" applyFont="1" applyFill="1" applyBorder="1" applyAlignment="1">
      <alignment horizontal="center" vertical="center" wrapText="1"/>
    </xf>
    <xf numFmtId="0" fontId="16" fillId="11" borderId="30" xfId="0" applyNumberFormat="1" applyFont="1" applyFill="1" applyBorder="1" applyAlignment="1">
      <alignment horizontal="center" vertical="center" wrapText="1"/>
    </xf>
    <xf numFmtId="166" fontId="16" fillId="11" borderId="30" xfId="0" applyNumberFormat="1" applyFont="1" applyFill="1" applyBorder="1" applyAlignment="1">
      <alignment horizontal="center" vertical="center" wrapText="1"/>
    </xf>
    <xf numFmtId="0" fontId="16" fillId="11" borderId="30" xfId="0" applyNumberFormat="1" applyFont="1" applyFill="1" applyBorder="1" applyAlignment="1">
      <alignment horizontal="left" vertical="center" wrapText="1"/>
    </xf>
    <xf numFmtId="0" fontId="16" fillId="11" borderId="30" xfId="0" applyFont="1" applyFill="1" applyBorder="1" applyAlignment="1">
      <alignment horizontal="left" vertical="center" wrapText="1"/>
    </xf>
    <xf numFmtId="0" fontId="16" fillId="11" borderId="34" xfId="0" applyFont="1" applyFill="1" applyBorder="1" applyAlignment="1">
      <alignment horizontal="left" vertical="center" wrapText="1"/>
    </xf>
    <xf numFmtId="164" fontId="15" fillId="11" borderId="33" xfId="1" applyNumberFormat="1" applyFont="1" applyFill="1" applyBorder="1" applyAlignment="1">
      <alignment horizontal="left" vertical="center" wrapText="1"/>
    </xf>
    <xf numFmtId="164" fontId="15" fillId="11" borderId="34" xfId="1" applyNumberFormat="1" applyFont="1" applyFill="1" applyBorder="1" applyAlignment="1">
      <alignment horizontal="left" vertical="center" wrapText="1"/>
    </xf>
    <xf numFmtId="164" fontId="16" fillId="11" borderId="33" xfId="1" applyNumberFormat="1" applyFont="1" applyFill="1" applyBorder="1" applyAlignment="1">
      <alignment horizontal="left" vertical="center" wrapText="1"/>
    </xf>
    <xf numFmtId="164" fontId="16" fillId="11" borderId="30" xfId="1" applyNumberFormat="1" applyFont="1" applyFill="1" applyBorder="1" applyAlignment="1">
      <alignment horizontal="left" vertical="center" wrapText="1"/>
    </xf>
    <xf numFmtId="164" fontId="16" fillId="11" borderId="34" xfId="1" applyNumberFormat="1" applyFont="1" applyFill="1" applyBorder="1" applyAlignment="1">
      <alignment horizontal="left" vertical="center" wrapText="1"/>
    </xf>
    <xf numFmtId="164" fontId="16" fillId="11" borderId="31" xfId="1" applyNumberFormat="1" applyFont="1" applyFill="1" applyBorder="1" applyAlignment="1">
      <alignment horizontal="left" vertical="center" wrapText="1"/>
    </xf>
    <xf numFmtId="164" fontId="16" fillId="11" borderId="51" xfId="1" applyNumberFormat="1" applyFont="1" applyFill="1" applyBorder="1" applyAlignment="1">
      <alignment horizontal="left" vertical="center" wrapText="1"/>
    </xf>
    <xf numFmtId="3" fontId="16" fillId="11" borderId="33" xfId="1" applyNumberFormat="1" applyFont="1" applyFill="1" applyBorder="1" applyAlignment="1">
      <alignment horizontal="center" vertical="center"/>
    </xf>
    <xf numFmtId="3" fontId="16" fillId="11" borderId="34" xfId="1" applyNumberFormat="1" applyFont="1" applyFill="1" applyBorder="1" applyAlignment="1">
      <alignment horizontal="center" vertical="center"/>
    </xf>
    <xf numFmtId="49" fontId="16" fillId="11" borderId="34" xfId="1" applyNumberFormat="1" applyFont="1" applyFill="1" applyBorder="1" applyAlignment="1">
      <alignment horizontal="center" vertical="center" wrapText="1"/>
    </xf>
    <xf numFmtId="49" fontId="16" fillId="11" borderId="42" xfId="0" applyNumberFormat="1" applyFont="1" applyFill="1" applyBorder="1" applyAlignment="1">
      <alignment horizontal="center" vertical="center" wrapText="1"/>
    </xf>
    <xf numFmtId="0" fontId="16" fillId="11" borderId="42" xfId="0" applyNumberFormat="1" applyFont="1" applyFill="1" applyBorder="1" applyAlignment="1">
      <alignment horizontal="center" vertical="center" wrapText="1"/>
    </xf>
    <xf numFmtId="166" fontId="16" fillId="11" borderId="42" xfId="0" applyNumberFormat="1" applyFont="1" applyFill="1" applyBorder="1" applyAlignment="1">
      <alignment horizontal="center" vertical="center" wrapText="1"/>
    </xf>
    <xf numFmtId="0" fontId="16" fillId="11" borderId="42" xfId="0" applyNumberFormat="1" applyFont="1" applyFill="1" applyBorder="1" applyAlignment="1">
      <alignment horizontal="left" vertical="center" wrapText="1"/>
    </xf>
    <xf numFmtId="0" fontId="16" fillId="11" borderId="42" xfId="0" applyFont="1" applyFill="1" applyBorder="1" applyAlignment="1">
      <alignment horizontal="left" vertical="center" wrapText="1"/>
    </xf>
    <xf numFmtId="0" fontId="16" fillId="11" borderId="43" xfId="0" applyFont="1" applyFill="1" applyBorder="1" applyAlignment="1">
      <alignment horizontal="left" vertical="center" wrapText="1"/>
    </xf>
    <xf numFmtId="164" fontId="15" fillId="11" borderId="41" xfId="1" applyNumberFormat="1" applyFont="1" applyFill="1" applyBorder="1" applyAlignment="1">
      <alignment horizontal="left" vertical="center" wrapText="1"/>
    </xf>
    <xf numFmtId="164" fontId="15" fillId="11" borderId="43" xfId="1" applyNumberFormat="1" applyFont="1" applyFill="1" applyBorder="1" applyAlignment="1">
      <alignment horizontal="left" vertical="center" wrapText="1"/>
    </xf>
    <xf numFmtId="164" fontId="16" fillId="11" borderId="41" xfId="1" applyNumberFormat="1" applyFont="1" applyFill="1" applyBorder="1" applyAlignment="1">
      <alignment horizontal="left" vertical="center" wrapText="1"/>
    </xf>
    <xf numFmtId="164" fontId="16" fillId="11" borderId="42" xfId="1" applyNumberFormat="1" applyFont="1" applyFill="1" applyBorder="1" applyAlignment="1">
      <alignment horizontal="left" vertical="center" wrapText="1"/>
    </xf>
    <xf numFmtId="164" fontId="16" fillId="11" borderId="43" xfId="1" applyNumberFormat="1" applyFont="1" applyFill="1" applyBorder="1" applyAlignment="1">
      <alignment horizontal="left" vertical="center" wrapText="1"/>
    </xf>
    <xf numFmtId="164" fontId="16" fillId="11" borderId="47" xfId="1" applyNumberFormat="1" applyFont="1" applyFill="1" applyBorder="1" applyAlignment="1">
      <alignment horizontal="left" vertical="center" wrapText="1"/>
    </xf>
    <xf numFmtId="164" fontId="16" fillId="11" borderId="57" xfId="1" applyNumberFormat="1" applyFont="1" applyFill="1" applyBorder="1" applyAlignment="1">
      <alignment horizontal="left" vertical="center" wrapText="1"/>
    </xf>
    <xf numFmtId="49" fontId="16" fillId="11" borderId="43" xfId="1" applyNumberFormat="1" applyFont="1" applyFill="1" applyBorder="1" applyAlignment="1">
      <alignment horizontal="center" vertical="center" wrapText="1"/>
    </xf>
    <xf numFmtId="49" fontId="16" fillId="11" borderId="36" xfId="0" applyNumberFormat="1" applyFont="1" applyFill="1" applyBorder="1" applyAlignment="1">
      <alignment horizontal="center" vertical="center" wrapText="1"/>
    </xf>
    <xf numFmtId="0" fontId="16" fillId="11" borderId="36" xfId="0" applyNumberFormat="1" applyFont="1" applyFill="1" applyBorder="1" applyAlignment="1">
      <alignment horizontal="center" vertical="center" wrapText="1"/>
    </xf>
    <xf numFmtId="166" fontId="16" fillId="11" borderId="36" xfId="0" applyNumberFormat="1" applyFont="1" applyFill="1" applyBorder="1" applyAlignment="1">
      <alignment horizontal="center" vertical="center" wrapText="1"/>
    </xf>
    <xf numFmtId="0" fontId="16" fillId="11" borderId="36" xfId="0" applyNumberFormat="1" applyFont="1" applyFill="1" applyBorder="1" applyAlignment="1">
      <alignment horizontal="left" vertical="center" wrapText="1"/>
    </xf>
    <xf numFmtId="0" fontId="16" fillId="11" borderId="36" xfId="0" applyFont="1" applyFill="1" applyBorder="1" applyAlignment="1">
      <alignment horizontal="left" vertical="center" wrapText="1"/>
    </xf>
    <xf numFmtId="0" fontId="16" fillId="11" borderId="37" xfId="0" applyFont="1" applyFill="1" applyBorder="1" applyAlignment="1">
      <alignment horizontal="left" vertical="center" wrapText="1"/>
    </xf>
    <xf numFmtId="164" fontId="15" fillId="11" borderId="54" xfId="1" applyNumberFormat="1" applyFont="1" applyFill="1" applyBorder="1" applyAlignment="1">
      <alignment horizontal="left" vertical="center" wrapText="1"/>
    </xf>
    <xf numFmtId="164" fontId="15" fillId="11" borderId="55" xfId="1" applyNumberFormat="1" applyFont="1" applyFill="1" applyBorder="1" applyAlignment="1">
      <alignment horizontal="left" vertical="center" wrapText="1"/>
    </xf>
    <xf numFmtId="164" fontId="16" fillId="11" borderId="35" xfId="1" applyNumberFormat="1" applyFont="1" applyFill="1" applyBorder="1" applyAlignment="1">
      <alignment horizontal="left" vertical="center" wrapText="1"/>
    </xf>
    <xf numFmtId="164" fontId="16" fillId="11" borderId="36" xfId="1" applyNumberFormat="1" applyFont="1" applyFill="1" applyBorder="1" applyAlignment="1">
      <alignment horizontal="left" vertical="center" wrapText="1"/>
    </xf>
    <xf numFmtId="164" fontId="16" fillId="11" borderId="37" xfId="1" applyNumberFormat="1" applyFont="1" applyFill="1" applyBorder="1" applyAlignment="1">
      <alignment horizontal="left" vertical="center" wrapText="1"/>
    </xf>
    <xf numFmtId="164" fontId="16" fillId="11" borderId="49" xfId="1" applyNumberFormat="1" applyFont="1" applyFill="1" applyBorder="1" applyAlignment="1">
      <alignment horizontal="left" vertical="center" wrapText="1"/>
    </xf>
    <xf numFmtId="164" fontId="16" fillId="11" borderId="50" xfId="1" applyNumberFormat="1" applyFont="1" applyFill="1" applyBorder="1" applyAlignment="1">
      <alignment horizontal="left" vertical="center" wrapText="1"/>
    </xf>
    <xf numFmtId="164" fontId="16" fillId="11" borderId="58" xfId="1" applyNumberFormat="1" applyFont="1" applyFill="1" applyBorder="1" applyAlignment="1">
      <alignment horizontal="left" vertical="center" wrapText="1"/>
    </xf>
    <xf numFmtId="49" fontId="16" fillId="11" borderId="37" xfId="1" applyNumberFormat="1" applyFont="1" applyFill="1" applyBorder="1" applyAlignment="1">
      <alignment horizontal="center" vertical="center" wrapText="1"/>
    </xf>
    <xf numFmtId="164" fontId="15" fillId="8" borderId="68" xfId="1" applyNumberFormat="1" applyFont="1" applyFill="1" applyBorder="1" applyAlignment="1">
      <alignment horizontal="left" vertical="center"/>
    </xf>
    <xf numFmtId="164" fontId="15" fillId="8" borderId="69" xfId="1" applyNumberFormat="1" applyFont="1" applyFill="1" applyBorder="1" applyAlignment="1">
      <alignment horizontal="left" vertical="center" wrapText="1"/>
    </xf>
    <xf numFmtId="164" fontId="15" fillId="8" borderId="70" xfId="1" applyNumberFormat="1" applyFont="1" applyFill="1" applyBorder="1" applyAlignment="1">
      <alignment horizontal="left" vertical="center" wrapText="1"/>
    </xf>
    <xf numFmtId="164" fontId="15" fillId="8" borderId="69" xfId="1" applyNumberFormat="1" applyFont="1" applyFill="1" applyBorder="1" applyAlignment="1">
      <alignment horizontal="left" vertical="center"/>
    </xf>
    <xf numFmtId="164" fontId="15" fillId="8" borderId="67" xfId="1" applyNumberFormat="1" applyFont="1" applyFill="1" applyBorder="1" applyAlignment="1">
      <alignment horizontal="left" vertical="center"/>
    </xf>
    <xf numFmtId="3" fontId="15" fillId="8" borderId="41" xfId="1" applyNumberFormat="1" applyFont="1" applyFill="1" applyBorder="1" applyAlignment="1">
      <alignment horizontal="center" vertical="center"/>
    </xf>
    <xf numFmtId="3" fontId="15" fillId="8" borderId="43" xfId="1" applyNumberFormat="1" applyFont="1" applyFill="1" applyBorder="1" applyAlignment="1">
      <alignment horizontal="center" vertical="center"/>
    </xf>
    <xf numFmtId="164" fontId="15" fillId="8" borderId="68" xfId="1" applyNumberFormat="1" applyFont="1" applyFill="1" applyBorder="1" applyAlignment="1">
      <alignment horizontal="left" vertical="center" wrapText="1"/>
    </xf>
    <xf numFmtId="3" fontId="15" fillId="8" borderId="33" xfId="1" applyNumberFormat="1" applyFont="1" applyFill="1" applyBorder="1" applyAlignment="1">
      <alignment horizontal="center" vertical="center"/>
    </xf>
    <xf numFmtId="3" fontId="15" fillId="8" borderId="34" xfId="1" applyNumberFormat="1" applyFont="1" applyFill="1" applyBorder="1" applyAlignment="1">
      <alignment horizontal="center" vertical="center"/>
    </xf>
    <xf numFmtId="49" fontId="16" fillId="0" borderId="42" xfId="0" applyNumberFormat="1" applyFont="1" applyFill="1" applyBorder="1" applyAlignment="1">
      <alignment horizontal="center" vertical="center" wrapText="1"/>
    </xf>
    <xf numFmtId="0" fontId="16" fillId="0" borderId="42" xfId="0" applyFont="1" applyFill="1" applyBorder="1" applyAlignment="1">
      <alignment horizontal="center" vertical="center" wrapText="1"/>
    </xf>
    <xf numFmtId="166" fontId="16" fillId="0" borderId="42" xfId="0" applyNumberFormat="1" applyFont="1" applyFill="1" applyBorder="1" applyAlignment="1">
      <alignment horizontal="center" vertical="center" wrapText="1"/>
    </xf>
    <xf numFmtId="0" fontId="16" fillId="0" borderId="42" xfId="0" applyFont="1" applyFill="1" applyBorder="1" applyAlignment="1">
      <alignment horizontal="left" vertical="center" wrapText="1"/>
    </xf>
    <xf numFmtId="0" fontId="16" fillId="0" borderId="43" xfId="0" applyFont="1" applyFill="1" applyBorder="1" applyAlignment="1">
      <alignment horizontal="left" vertical="center" wrapText="1"/>
    </xf>
    <xf numFmtId="0" fontId="16" fillId="0" borderId="69" xfId="0" applyFont="1" applyFill="1" applyBorder="1" applyAlignment="1">
      <alignment horizontal="left" vertical="center" wrapText="1"/>
    </xf>
    <xf numFmtId="3" fontId="16" fillId="8" borderId="41" xfId="1" applyNumberFormat="1" applyFont="1" applyFill="1" applyBorder="1" applyAlignment="1">
      <alignment horizontal="center" vertical="center"/>
    </xf>
    <xf numFmtId="3" fontId="16" fillId="8" borderId="43" xfId="1" applyNumberFormat="1" applyFont="1" applyFill="1" applyBorder="1" applyAlignment="1">
      <alignment horizontal="center" vertical="center"/>
    </xf>
    <xf numFmtId="164" fontId="15" fillId="5" borderId="41" xfId="1" applyNumberFormat="1" applyFont="1" applyFill="1" applyBorder="1" applyAlignment="1">
      <alignment horizontal="left" vertical="top" wrapText="1"/>
    </xf>
    <xf numFmtId="164" fontId="15" fillId="5" borderId="43" xfId="1" applyNumberFormat="1" applyFont="1" applyFill="1" applyBorder="1" applyAlignment="1">
      <alignment horizontal="left" vertical="top" wrapText="1"/>
    </xf>
    <xf numFmtId="164" fontId="15" fillId="5" borderId="42" xfId="1" applyNumberFormat="1" applyFont="1" applyFill="1" applyBorder="1" applyAlignment="1">
      <alignment horizontal="left" vertical="top" wrapText="1"/>
    </xf>
    <xf numFmtId="164" fontId="16" fillId="0" borderId="36" xfId="1" applyNumberFormat="1" applyFont="1" applyFill="1" applyBorder="1" applyAlignment="1">
      <alignment horizontal="left" vertical="center"/>
    </xf>
    <xf numFmtId="0" fontId="16" fillId="0" borderId="57" xfId="6" applyFont="1" applyFill="1" applyBorder="1" applyAlignment="1">
      <alignment horizontal="left" vertical="center" wrapText="1"/>
    </xf>
    <xf numFmtId="0" fontId="16" fillId="0" borderId="51" xfId="6" applyFont="1" applyFill="1" applyBorder="1" applyAlignment="1">
      <alignment horizontal="left" vertical="center" wrapText="1"/>
    </xf>
    <xf numFmtId="0" fontId="16" fillId="0" borderId="60" xfId="6" applyFont="1" applyFill="1" applyBorder="1" applyAlignment="1">
      <alignment horizontal="left" vertical="center" wrapText="1"/>
    </xf>
    <xf numFmtId="164" fontId="16" fillId="0" borderId="53" xfId="1" applyNumberFormat="1" applyFont="1" applyFill="1" applyBorder="1" applyAlignment="1">
      <alignment horizontal="left" vertical="center" wrapText="1"/>
    </xf>
    <xf numFmtId="0" fontId="15" fillId="2" borderId="56" xfId="0" applyFont="1" applyFill="1" applyBorder="1" applyAlignment="1">
      <alignment horizontal="left" vertical="top" wrapText="1"/>
    </xf>
    <xf numFmtId="164" fontId="16" fillId="6" borderId="36" xfId="1" applyNumberFormat="1" applyFont="1" applyFill="1" applyBorder="1" applyAlignment="1">
      <alignment horizontal="left" vertical="center"/>
    </xf>
    <xf numFmtId="164" fontId="16" fillId="6" borderId="37" xfId="1" applyNumberFormat="1" applyFont="1" applyFill="1" applyBorder="1" applyAlignment="1">
      <alignment horizontal="left" vertical="center"/>
    </xf>
    <xf numFmtId="164" fontId="16" fillId="0" borderId="35" xfId="1" applyNumberFormat="1" applyFont="1" applyFill="1" applyBorder="1" applyAlignment="1">
      <alignment horizontal="center" vertical="center"/>
    </xf>
    <xf numFmtId="164" fontId="16" fillId="0" borderId="37" xfId="1" applyNumberFormat="1" applyFont="1" applyFill="1" applyBorder="1" applyAlignment="1">
      <alignment horizontal="center" vertical="center"/>
    </xf>
    <xf numFmtId="164" fontId="14" fillId="0" borderId="33" xfId="1" applyNumberFormat="1" applyFont="1" applyFill="1" applyBorder="1"/>
    <xf numFmtId="164" fontId="14" fillId="0" borderId="34" xfId="1" applyNumberFormat="1" applyFont="1" applyFill="1" applyBorder="1"/>
    <xf numFmtId="164" fontId="14" fillId="0" borderId="0" xfId="1" applyNumberFormat="1" applyFont="1" applyFill="1" applyBorder="1"/>
    <xf numFmtId="164" fontId="14" fillId="0" borderId="61" xfId="1" applyNumberFormat="1" applyFont="1" applyFill="1" applyBorder="1"/>
    <xf numFmtId="164" fontId="14" fillId="0" borderId="62" xfId="1" applyNumberFormat="1" applyFont="1" applyFill="1" applyBorder="1"/>
    <xf numFmtId="164" fontId="15" fillId="8" borderId="80" xfId="1" applyNumberFormat="1" applyFont="1" applyFill="1" applyBorder="1" applyAlignment="1">
      <alignment horizontal="left" vertical="center" wrapText="1"/>
    </xf>
    <xf numFmtId="0" fontId="16" fillId="0" borderId="84" xfId="0" applyNumberFormat="1" applyFont="1" applyFill="1" applyBorder="1" applyAlignment="1">
      <alignment horizontal="center" vertical="center" wrapText="1"/>
    </xf>
    <xf numFmtId="49" fontId="16" fillId="0" borderId="85" xfId="6" applyNumberFormat="1" applyFont="1" applyFill="1" applyBorder="1" applyAlignment="1">
      <alignment horizontal="center" vertical="center" wrapText="1"/>
    </xf>
    <xf numFmtId="0" fontId="16" fillId="0" borderId="85" xfId="6" applyNumberFormat="1" applyFont="1" applyFill="1" applyBorder="1" applyAlignment="1">
      <alignment horizontal="center" vertical="center" wrapText="1"/>
    </xf>
    <xf numFmtId="166" fontId="16" fillId="0" borderId="85" xfId="6" applyNumberFormat="1" applyFont="1" applyFill="1" applyBorder="1" applyAlignment="1">
      <alignment horizontal="center" vertical="center" wrapText="1"/>
    </xf>
    <xf numFmtId="0" fontId="16" fillId="0" borderId="85" xfId="6" applyNumberFormat="1" applyFont="1" applyFill="1" applyBorder="1" applyAlignment="1">
      <alignment horizontal="left" vertical="center" wrapText="1"/>
    </xf>
    <xf numFmtId="0" fontId="16" fillId="0" borderId="86" xfId="6" applyFont="1" applyFill="1" applyBorder="1" applyAlignment="1">
      <alignment horizontal="left" vertical="center" wrapText="1"/>
    </xf>
    <xf numFmtId="164" fontId="15" fillId="0" borderId="84" xfId="1" applyNumberFormat="1" applyFont="1" applyFill="1" applyBorder="1" applyAlignment="1">
      <alignment horizontal="left" vertical="center" wrapText="1"/>
    </xf>
    <xf numFmtId="164" fontId="15" fillId="0" borderId="86" xfId="1" applyNumberFormat="1" applyFont="1" applyFill="1" applyBorder="1" applyAlignment="1">
      <alignment horizontal="left" vertical="center" wrapText="1"/>
    </xf>
    <xf numFmtId="164" fontId="16" fillId="0" borderId="84" xfId="1" applyNumberFormat="1" applyFont="1" applyFill="1" applyBorder="1" applyAlignment="1">
      <alignment horizontal="left" vertical="center" wrapText="1"/>
    </xf>
    <xf numFmtId="164" fontId="16" fillId="6" borderId="85" xfId="1" applyNumberFormat="1" applyFont="1" applyFill="1" applyBorder="1" applyAlignment="1">
      <alignment horizontal="left" vertical="center"/>
    </xf>
    <xf numFmtId="164" fontId="16" fillId="0" borderId="85" xfId="1" applyNumberFormat="1" applyFont="1" applyFill="1" applyBorder="1" applyAlignment="1">
      <alignment horizontal="left" vertical="center"/>
    </xf>
    <xf numFmtId="164" fontId="16" fillId="6" borderId="86" xfId="1" applyNumberFormat="1" applyFont="1" applyFill="1" applyBorder="1" applyAlignment="1">
      <alignment horizontal="left" vertical="center"/>
    </xf>
    <xf numFmtId="164" fontId="16" fillId="8" borderId="87" xfId="1" applyNumberFormat="1" applyFont="1" applyFill="1" applyBorder="1" applyAlignment="1">
      <alignment horizontal="left" vertical="center"/>
    </xf>
    <xf numFmtId="164" fontId="16" fillId="8" borderId="85" xfId="1" applyNumberFormat="1" applyFont="1" applyFill="1" applyBorder="1" applyAlignment="1">
      <alignment horizontal="left" vertical="center" wrapText="1"/>
    </xf>
    <xf numFmtId="164" fontId="16" fillId="8" borderId="88" xfId="1" applyNumberFormat="1" applyFont="1" applyFill="1" applyBorder="1" applyAlignment="1">
      <alignment horizontal="left" vertical="center" wrapText="1"/>
    </xf>
    <xf numFmtId="3" fontId="16" fillId="3" borderId="84" xfId="1" applyNumberFormat="1" applyFont="1" applyFill="1" applyBorder="1" applyAlignment="1">
      <alignment horizontal="center" vertical="center"/>
    </xf>
    <xf numFmtId="3" fontId="16" fillId="3" borderId="86" xfId="1" applyNumberFormat="1" applyFont="1" applyFill="1" applyBorder="1" applyAlignment="1">
      <alignment horizontal="center" vertical="center"/>
    </xf>
    <xf numFmtId="164" fontId="16" fillId="0" borderId="85" xfId="1" applyNumberFormat="1" applyFont="1" applyFill="1" applyBorder="1" applyAlignment="1">
      <alignment horizontal="left" vertical="center" wrapText="1"/>
    </xf>
    <xf numFmtId="164" fontId="16" fillId="0" borderId="86" xfId="1" applyNumberFormat="1" applyFont="1" applyFill="1" applyBorder="1" applyAlignment="1">
      <alignment horizontal="left" vertical="center" wrapText="1"/>
    </xf>
    <xf numFmtId="164" fontId="16" fillId="8" borderId="31" xfId="1" applyNumberFormat="1" applyFont="1" applyFill="1" applyBorder="1" applyAlignment="1">
      <alignment horizontal="left" vertical="center"/>
    </xf>
    <xf numFmtId="164" fontId="16" fillId="8" borderId="30" xfId="1" applyNumberFormat="1" applyFont="1" applyFill="1" applyBorder="1" applyAlignment="1">
      <alignment horizontal="left" vertical="center" wrapText="1"/>
    </xf>
    <xf numFmtId="164" fontId="16" fillId="8" borderId="51" xfId="1" applyNumberFormat="1" applyFont="1" applyFill="1" applyBorder="1" applyAlignment="1">
      <alignment horizontal="left" vertical="center" wrapText="1"/>
    </xf>
    <xf numFmtId="0" fontId="14" fillId="0" borderId="72" xfId="0" applyFont="1" applyBorder="1" applyAlignment="1">
      <alignment horizontal="center" vertical="top" wrapText="1"/>
    </xf>
    <xf numFmtId="49" fontId="16" fillId="9" borderId="30" xfId="0" applyNumberFormat="1" applyFont="1" applyFill="1" applyBorder="1" applyAlignment="1">
      <alignment horizontal="center" vertical="center" wrapText="1"/>
    </xf>
    <xf numFmtId="0" fontId="16" fillId="9" borderId="30" xfId="0" applyFont="1" applyFill="1" applyBorder="1" applyAlignment="1">
      <alignment horizontal="center" vertical="center" wrapText="1"/>
    </xf>
    <xf numFmtId="166" fontId="16" fillId="9" borderId="30" xfId="0" applyNumberFormat="1" applyFont="1" applyFill="1" applyBorder="1" applyAlignment="1">
      <alignment horizontal="center" vertical="center" wrapText="1"/>
    </xf>
    <xf numFmtId="0" fontId="16" fillId="9" borderId="30" xfId="0" applyFont="1" applyFill="1" applyBorder="1" applyAlignment="1">
      <alignment horizontal="left" vertical="center" wrapText="1"/>
    </xf>
    <xf numFmtId="0" fontId="16" fillId="9" borderId="34" xfId="0" applyFont="1" applyFill="1" applyBorder="1" applyAlignment="1">
      <alignment horizontal="left" vertical="center" wrapText="1"/>
    </xf>
    <xf numFmtId="164" fontId="15" fillId="9" borderId="33" xfId="1" applyNumberFormat="1" applyFont="1" applyFill="1" applyBorder="1" applyAlignment="1">
      <alignment horizontal="left" vertical="center" wrapText="1"/>
    </xf>
    <xf numFmtId="164" fontId="15" fillId="9" borderId="34" xfId="1" applyNumberFormat="1" applyFont="1" applyFill="1" applyBorder="1" applyAlignment="1">
      <alignment horizontal="left" vertical="center" wrapText="1"/>
    </xf>
    <xf numFmtId="164" fontId="16" fillId="9" borderId="33" xfId="1" applyNumberFormat="1" applyFont="1" applyFill="1" applyBorder="1" applyAlignment="1">
      <alignment horizontal="left" vertical="center" wrapText="1"/>
    </xf>
    <xf numFmtId="164" fontId="16" fillId="9" borderId="30" xfId="1" applyNumberFormat="1" applyFont="1" applyFill="1" applyBorder="1" applyAlignment="1">
      <alignment horizontal="left" vertical="center"/>
    </xf>
    <xf numFmtId="164" fontId="16" fillId="9" borderId="34" xfId="1" applyNumberFormat="1" applyFont="1" applyFill="1" applyBorder="1" applyAlignment="1">
      <alignment horizontal="left" vertical="center"/>
    </xf>
    <xf numFmtId="164" fontId="16" fillId="9" borderId="31" xfId="1" applyNumberFormat="1" applyFont="1" applyFill="1" applyBorder="1" applyAlignment="1">
      <alignment horizontal="left" vertical="center"/>
    </xf>
    <xf numFmtId="164" fontId="16" fillId="9" borderId="30" xfId="1" applyNumberFormat="1" applyFont="1" applyFill="1" applyBorder="1" applyAlignment="1">
      <alignment horizontal="left" vertical="center" wrapText="1"/>
    </xf>
    <xf numFmtId="164" fontId="16" fillId="9" borderId="51" xfId="1" applyNumberFormat="1" applyFont="1" applyFill="1" applyBorder="1" applyAlignment="1">
      <alignment horizontal="left" vertical="center" wrapText="1"/>
    </xf>
    <xf numFmtId="3" fontId="16" fillId="9" borderId="33" xfId="1" applyNumberFormat="1" applyFont="1" applyFill="1" applyBorder="1" applyAlignment="1">
      <alignment horizontal="center" vertical="center"/>
    </xf>
    <xf numFmtId="3" fontId="16" fillId="9" borderId="34" xfId="1" applyNumberFormat="1" applyFont="1" applyFill="1" applyBorder="1" applyAlignment="1">
      <alignment horizontal="center" vertical="center"/>
    </xf>
    <xf numFmtId="164" fontId="16" fillId="9" borderId="33" xfId="1" applyNumberFormat="1" applyFont="1" applyFill="1" applyBorder="1" applyAlignment="1">
      <alignment horizontal="center" vertical="center" wrapText="1"/>
    </xf>
    <xf numFmtId="164" fontId="16" fillId="9" borderId="30" xfId="1" applyNumberFormat="1" applyFont="1" applyFill="1" applyBorder="1" applyAlignment="1">
      <alignment horizontal="center" vertical="center" wrapText="1"/>
    </xf>
    <xf numFmtId="49" fontId="16" fillId="9" borderId="34" xfId="1" applyNumberFormat="1" applyFont="1" applyFill="1" applyBorder="1" applyAlignment="1">
      <alignment horizontal="left" vertical="center" wrapText="1"/>
    </xf>
    <xf numFmtId="0" fontId="21" fillId="9" borderId="0" xfId="0" applyFont="1" applyFill="1" applyBorder="1" applyAlignment="1">
      <alignment horizontal="center" vertical="center" wrapText="1"/>
    </xf>
    <xf numFmtId="0" fontId="16" fillId="9" borderId="30" xfId="6" applyNumberFormat="1" applyFont="1" applyFill="1" applyBorder="1" applyAlignment="1">
      <alignment horizontal="center" vertical="center" wrapText="1"/>
    </xf>
    <xf numFmtId="166" fontId="16" fillId="9" borderId="30" xfId="6" applyNumberFormat="1" applyFont="1" applyFill="1" applyBorder="1" applyAlignment="1">
      <alignment horizontal="center" vertical="center" wrapText="1"/>
    </xf>
    <xf numFmtId="49" fontId="16" fillId="0" borderId="69" xfId="0" applyNumberFormat="1" applyFont="1" applyFill="1" applyBorder="1" applyAlignment="1">
      <alignment horizontal="center" vertical="center" wrapText="1"/>
    </xf>
    <xf numFmtId="0" fontId="16" fillId="0" borderId="69" xfId="0" applyFont="1" applyFill="1" applyBorder="1" applyAlignment="1">
      <alignment horizontal="center" vertical="center" wrapText="1"/>
    </xf>
    <xf numFmtId="0" fontId="16" fillId="0" borderId="69" xfId="6" applyNumberFormat="1" applyFont="1" applyFill="1" applyBorder="1" applyAlignment="1">
      <alignment horizontal="center" vertical="center" wrapText="1"/>
    </xf>
    <xf numFmtId="166" fontId="16" fillId="0" borderId="69" xfId="6" applyNumberFormat="1" applyFont="1" applyFill="1" applyBorder="1" applyAlignment="1">
      <alignment horizontal="center" vertical="center" wrapText="1"/>
    </xf>
    <xf numFmtId="0" fontId="16" fillId="0" borderId="67" xfId="0" applyFont="1" applyFill="1" applyBorder="1" applyAlignment="1">
      <alignment horizontal="left" vertical="center" wrapText="1"/>
    </xf>
    <xf numFmtId="164" fontId="16" fillId="0" borderId="87" xfId="1" applyNumberFormat="1" applyFont="1" applyFill="1" applyBorder="1" applyAlignment="1">
      <alignment horizontal="left" vertical="center"/>
    </xf>
    <xf numFmtId="164" fontId="16" fillId="0" borderId="84" xfId="1" applyNumberFormat="1" applyFont="1" applyFill="1" applyBorder="1" applyAlignment="1">
      <alignment horizontal="center" vertical="center" wrapText="1"/>
    </xf>
    <xf numFmtId="164" fontId="16" fillId="0" borderId="85" xfId="1" applyNumberFormat="1" applyFont="1" applyFill="1" applyBorder="1" applyAlignment="1">
      <alignment horizontal="center" vertical="center" wrapText="1"/>
    </xf>
    <xf numFmtId="49" fontId="16" fillId="0" borderId="86" xfId="1" applyNumberFormat="1" applyFont="1" applyFill="1" applyBorder="1" applyAlignment="1">
      <alignment horizontal="left" vertical="center" wrapText="1"/>
    </xf>
    <xf numFmtId="0" fontId="14" fillId="0" borderId="0" xfId="0" applyFont="1" applyAlignment="1">
      <alignment wrapText="1"/>
    </xf>
    <xf numFmtId="0" fontId="0" fillId="0" borderId="0" xfId="0" applyAlignment="1"/>
    <xf numFmtId="49" fontId="14" fillId="0" borderId="0" xfId="0" applyNumberFormat="1" applyFont="1" applyFill="1" applyAlignment="1">
      <alignment horizontal="left" vertical="top" wrapText="1"/>
    </xf>
    <xf numFmtId="0" fontId="14" fillId="0" borderId="0" xfId="0" applyFont="1" applyFill="1" applyAlignment="1">
      <alignment horizontal="left" vertical="top" wrapText="1"/>
    </xf>
    <xf numFmtId="0" fontId="15" fillId="8" borderId="71" xfId="0" applyNumberFormat="1" applyFont="1" applyFill="1" applyBorder="1" applyAlignment="1">
      <alignment horizontal="left" vertical="center" wrapText="1"/>
    </xf>
    <xf numFmtId="0" fontId="15" fillId="8" borderId="72" xfId="0" applyNumberFormat="1" applyFont="1" applyFill="1" applyBorder="1" applyAlignment="1">
      <alignment horizontal="left" vertical="center" wrapText="1"/>
    </xf>
    <xf numFmtId="0" fontId="15" fillId="8" borderId="73" xfId="0" applyNumberFormat="1" applyFont="1" applyFill="1" applyBorder="1" applyAlignment="1">
      <alignment horizontal="left" vertical="center" wrapText="1"/>
    </xf>
    <xf numFmtId="0" fontId="15" fillId="8" borderId="0" xfId="0" applyNumberFormat="1" applyFont="1" applyFill="1" applyBorder="1" applyAlignment="1">
      <alignment horizontal="left" vertical="center" wrapText="1"/>
    </xf>
    <xf numFmtId="0" fontId="15" fillId="8" borderId="74" xfId="0" applyNumberFormat="1" applyFont="1" applyFill="1" applyBorder="1" applyAlignment="1">
      <alignment horizontal="left" vertical="center" wrapText="1"/>
    </xf>
    <xf numFmtId="164" fontId="15" fillId="5" borderId="75" xfId="1" applyNumberFormat="1" applyFont="1" applyFill="1" applyBorder="1" applyAlignment="1">
      <alignment horizontal="left" vertical="center" wrapText="1"/>
    </xf>
    <xf numFmtId="164" fontId="15" fillId="5" borderId="76" xfId="1" applyNumberFormat="1" applyFont="1" applyFill="1" applyBorder="1" applyAlignment="1">
      <alignment horizontal="left" vertical="center" wrapText="1"/>
    </xf>
    <xf numFmtId="164" fontId="15" fillId="5" borderId="77" xfId="1" applyNumberFormat="1" applyFont="1" applyFill="1" applyBorder="1" applyAlignment="1">
      <alignment horizontal="left" vertical="center" wrapText="1"/>
    </xf>
    <xf numFmtId="164" fontId="15" fillId="5" borderId="78" xfId="1" applyNumberFormat="1" applyFont="1" applyFill="1" applyBorder="1" applyAlignment="1">
      <alignment horizontal="left" vertical="center" wrapText="1"/>
    </xf>
    <xf numFmtId="164" fontId="15" fillId="5" borderId="79" xfId="1" applyNumberFormat="1" applyFont="1" applyFill="1" applyBorder="1" applyAlignment="1">
      <alignment horizontal="left" vertical="center" wrapText="1"/>
    </xf>
    <xf numFmtId="164" fontId="15" fillId="5" borderId="8" xfId="1" applyNumberFormat="1" applyFont="1" applyFill="1" applyBorder="1" applyAlignment="1">
      <alignment horizontal="left" vertical="center" wrapText="1"/>
    </xf>
    <xf numFmtId="0" fontId="15" fillId="8" borderId="81" xfId="0" applyNumberFormat="1" applyFont="1" applyFill="1" applyBorder="1" applyAlignment="1">
      <alignment horizontal="left" vertical="center" wrapText="1"/>
    </xf>
    <xf numFmtId="0" fontId="15" fillId="8" borderId="82" xfId="0" applyNumberFormat="1" applyFont="1" applyFill="1" applyBorder="1" applyAlignment="1">
      <alignment horizontal="left" vertical="center" wrapText="1"/>
    </xf>
    <xf numFmtId="0" fontId="15" fillId="8" borderId="83" xfId="0" applyNumberFormat="1" applyFont="1" applyFill="1" applyBorder="1" applyAlignment="1">
      <alignment horizontal="left" vertical="center" wrapText="1"/>
    </xf>
    <xf numFmtId="4" fontId="30" fillId="0" borderId="0" xfId="0" applyNumberFormat="1" applyFont="1" applyBorder="1"/>
    <xf numFmtId="10" fontId="30" fillId="0" borderId="0" xfId="0" applyNumberFormat="1" applyFont="1" applyBorder="1"/>
    <xf numFmtId="4" fontId="30" fillId="0" borderId="0" xfId="0" applyNumberFormat="1" applyFont="1"/>
    <xf numFmtId="10" fontId="14" fillId="0" borderId="62" xfId="813" applyNumberFormat="1" applyFont="1" applyFill="1" applyBorder="1"/>
    <xf numFmtId="10" fontId="14" fillId="0" borderId="65" xfId="813" applyNumberFormat="1" applyFont="1" applyFill="1" applyBorder="1"/>
    <xf numFmtId="171" fontId="30" fillId="0" borderId="0" xfId="0" applyNumberFormat="1" applyFont="1"/>
  </cellXfs>
  <cellStyles count="3977">
    <cellStyle name="Komma" xfId="1" builtinId="3"/>
    <cellStyle name="Komma 2" xfId="2"/>
    <cellStyle name="Komma 3" xfId="29"/>
    <cellStyle name="Komma 3 10" xfId="2393"/>
    <cellStyle name="Komma 3 2" xfId="51"/>
    <cellStyle name="Komma 3 2 2" xfId="91"/>
    <cellStyle name="Komma 3 2 2 2" xfId="171"/>
    <cellStyle name="Komma 3 2 2 2 2" xfId="331"/>
    <cellStyle name="Komma 3 2 2 2 2 2" xfId="811"/>
    <cellStyle name="Komma 3 2 2 2 2 2 2" xfId="1613"/>
    <cellStyle name="Komma 3 2 2 2 2 2 2 2" xfId="3974"/>
    <cellStyle name="Komma 3 2 2 2 2 2 3" xfId="3173"/>
    <cellStyle name="Komma 3 2 2 2 2 3" xfId="1133"/>
    <cellStyle name="Komma 3 2 2 2 2 3 2" xfId="3494"/>
    <cellStyle name="Komma 3 2 2 2 2 4" xfId="2693"/>
    <cellStyle name="Komma 3 2 2 2 3" xfId="491"/>
    <cellStyle name="Komma 3 2 2 2 3 2" xfId="1293"/>
    <cellStyle name="Komma 3 2 2 2 3 2 2" xfId="3654"/>
    <cellStyle name="Komma 3 2 2 2 3 3" xfId="2853"/>
    <cellStyle name="Komma 3 2 2 2 4" xfId="973"/>
    <cellStyle name="Komma 3 2 2 2 4 2" xfId="3334"/>
    <cellStyle name="Komma 3 2 2 2 5" xfId="2533"/>
    <cellStyle name="Komma 3 2 2 3" xfId="251"/>
    <cellStyle name="Komma 3 2 2 3 2" xfId="571"/>
    <cellStyle name="Komma 3 2 2 3 2 2" xfId="1373"/>
    <cellStyle name="Komma 3 2 2 3 2 2 2" xfId="3734"/>
    <cellStyle name="Komma 3 2 2 3 2 3" xfId="2933"/>
    <cellStyle name="Komma 3 2 2 3 3" xfId="1053"/>
    <cellStyle name="Komma 3 2 2 3 3 2" xfId="3414"/>
    <cellStyle name="Komma 3 2 2 3 4" xfId="2613"/>
    <cellStyle name="Komma 3 2 2 4" xfId="651"/>
    <cellStyle name="Komma 3 2 2 4 2" xfId="1453"/>
    <cellStyle name="Komma 3 2 2 4 2 2" xfId="3814"/>
    <cellStyle name="Komma 3 2 2 4 3" xfId="3013"/>
    <cellStyle name="Komma 3 2 2 5" xfId="731"/>
    <cellStyle name="Komma 3 2 2 5 2" xfId="1533"/>
    <cellStyle name="Komma 3 2 2 5 2 2" xfId="3894"/>
    <cellStyle name="Komma 3 2 2 5 3" xfId="3093"/>
    <cellStyle name="Komma 3 2 2 6" xfId="411"/>
    <cellStyle name="Komma 3 2 2 6 2" xfId="1213"/>
    <cellStyle name="Komma 3 2 2 6 2 2" xfId="3574"/>
    <cellStyle name="Komma 3 2 2 6 3" xfId="2773"/>
    <cellStyle name="Komma 3 2 2 7" xfId="893"/>
    <cellStyle name="Komma 3 2 2 7 2" xfId="3254"/>
    <cellStyle name="Komma 3 2 2 8" xfId="2453"/>
    <cellStyle name="Komma 3 2 3" xfId="131"/>
    <cellStyle name="Komma 3 2 3 2" xfId="291"/>
    <cellStyle name="Komma 3 2 3 2 2" xfId="771"/>
    <cellStyle name="Komma 3 2 3 2 2 2" xfId="1573"/>
    <cellStyle name="Komma 3 2 3 2 2 2 2" xfId="3934"/>
    <cellStyle name="Komma 3 2 3 2 2 3" xfId="3133"/>
    <cellStyle name="Komma 3 2 3 2 3" xfId="1093"/>
    <cellStyle name="Komma 3 2 3 2 3 2" xfId="3454"/>
    <cellStyle name="Komma 3 2 3 2 4" xfId="2653"/>
    <cellStyle name="Komma 3 2 3 3" xfId="451"/>
    <cellStyle name="Komma 3 2 3 3 2" xfId="1253"/>
    <cellStyle name="Komma 3 2 3 3 2 2" xfId="3614"/>
    <cellStyle name="Komma 3 2 3 3 3" xfId="2813"/>
    <cellStyle name="Komma 3 2 3 4" xfId="933"/>
    <cellStyle name="Komma 3 2 3 4 2" xfId="3294"/>
    <cellStyle name="Komma 3 2 3 5" xfId="2493"/>
    <cellStyle name="Komma 3 2 4" xfId="211"/>
    <cellStyle name="Komma 3 2 4 2" xfId="531"/>
    <cellStyle name="Komma 3 2 4 2 2" xfId="1333"/>
    <cellStyle name="Komma 3 2 4 2 2 2" xfId="3694"/>
    <cellStyle name="Komma 3 2 4 2 3" xfId="2893"/>
    <cellStyle name="Komma 3 2 4 3" xfId="1013"/>
    <cellStyle name="Komma 3 2 4 3 2" xfId="3374"/>
    <cellStyle name="Komma 3 2 4 4" xfId="2573"/>
    <cellStyle name="Komma 3 2 5" xfId="611"/>
    <cellStyle name="Komma 3 2 5 2" xfId="1413"/>
    <cellStyle name="Komma 3 2 5 2 2" xfId="3774"/>
    <cellStyle name="Komma 3 2 5 3" xfId="2973"/>
    <cellStyle name="Komma 3 2 6" xfId="691"/>
    <cellStyle name="Komma 3 2 6 2" xfId="1493"/>
    <cellStyle name="Komma 3 2 6 2 2" xfId="3854"/>
    <cellStyle name="Komma 3 2 6 3" xfId="3053"/>
    <cellStyle name="Komma 3 2 7" xfId="371"/>
    <cellStyle name="Komma 3 2 7 2" xfId="1173"/>
    <cellStyle name="Komma 3 2 7 2 2" xfId="3534"/>
    <cellStyle name="Komma 3 2 7 3" xfId="2733"/>
    <cellStyle name="Komma 3 2 8" xfId="853"/>
    <cellStyle name="Komma 3 2 8 2" xfId="3214"/>
    <cellStyle name="Komma 3 2 9" xfId="2413"/>
    <cellStyle name="Komma 3 3" xfId="71"/>
    <cellStyle name="Komma 3 3 2" xfId="151"/>
    <cellStyle name="Komma 3 3 2 2" xfId="311"/>
    <cellStyle name="Komma 3 3 2 2 2" xfId="791"/>
    <cellStyle name="Komma 3 3 2 2 2 2" xfId="1593"/>
    <cellStyle name="Komma 3 3 2 2 2 2 2" xfId="3954"/>
    <cellStyle name="Komma 3 3 2 2 2 3" xfId="3153"/>
    <cellStyle name="Komma 3 3 2 2 3" xfId="1113"/>
    <cellStyle name="Komma 3 3 2 2 3 2" xfId="3474"/>
    <cellStyle name="Komma 3 3 2 2 4" xfId="2673"/>
    <cellStyle name="Komma 3 3 2 3" xfId="471"/>
    <cellStyle name="Komma 3 3 2 3 2" xfId="1273"/>
    <cellStyle name="Komma 3 3 2 3 2 2" xfId="3634"/>
    <cellStyle name="Komma 3 3 2 3 3" xfId="2833"/>
    <cellStyle name="Komma 3 3 2 4" xfId="953"/>
    <cellStyle name="Komma 3 3 2 4 2" xfId="3314"/>
    <cellStyle name="Komma 3 3 2 5" xfId="2513"/>
    <cellStyle name="Komma 3 3 3" xfId="231"/>
    <cellStyle name="Komma 3 3 3 2" xfId="551"/>
    <cellStyle name="Komma 3 3 3 2 2" xfId="1353"/>
    <cellStyle name="Komma 3 3 3 2 2 2" xfId="3714"/>
    <cellStyle name="Komma 3 3 3 2 3" xfId="2913"/>
    <cellStyle name="Komma 3 3 3 3" xfId="1033"/>
    <cellStyle name="Komma 3 3 3 3 2" xfId="3394"/>
    <cellStyle name="Komma 3 3 3 4" xfId="2593"/>
    <cellStyle name="Komma 3 3 4" xfId="631"/>
    <cellStyle name="Komma 3 3 4 2" xfId="1433"/>
    <cellStyle name="Komma 3 3 4 2 2" xfId="3794"/>
    <cellStyle name="Komma 3 3 4 3" xfId="2993"/>
    <cellStyle name="Komma 3 3 5" xfId="711"/>
    <cellStyle name="Komma 3 3 5 2" xfId="1513"/>
    <cellStyle name="Komma 3 3 5 2 2" xfId="3874"/>
    <cellStyle name="Komma 3 3 5 3" xfId="3073"/>
    <cellStyle name="Komma 3 3 6" xfId="391"/>
    <cellStyle name="Komma 3 3 6 2" xfId="1193"/>
    <cellStyle name="Komma 3 3 6 2 2" xfId="3554"/>
    <cellStyle name="Komma 3 3 6 3" xfId="2753"/>
    <cellStyle name="Komma 3 3 7" xfId="873"/>
    <cellStyle name="Komma 3 3 7 2" xfId="3234"/>
    <cellStyle name="Komma 3 3 8" xfId="2433"/>
    <cellStyle name="Komma 3 4" xfId="111"/>
    <cellStyle name="Komma 3 4 2" xfId="271"/>
    <cellStyle name="Komma 3 4 2 2" xfId="751"/>
    <cellStyle name="Komma 3 4 2 2 2" xfId="1553"/>
    <cellStyle name="Komma 3 4 2 2 2 2" xfId="3914"/>
    <cellStyle name="Komma 3 4 2 2 3" xfId="3113"/>
    <cellStyle name="Komma 3 4 2 3" xfId="1073"/>
    <cellStyle name="Komma 3 4 2 3 2" xfId="3434"/>
    <cellStyle name="Komma 3 4 2 4" xfId="2633"/>
    <cellStyle name="Komma 3 4 3" xfId="431"/>
    <cellStyle name="Komma 3 4 3 2" xfId="1233"/>
    <cellStyle name="Komma 3 4 3 2 2" xfId="3594"/>
    <cellStyle name="Komma 3 4 3 3" xfId="2793"/>
    <cellStyle name="Komma 3 4 4" xfId="913"/>
    <cellStyle name="Komma 3 4 4 2" xfId="3274"/>
    <cellStyle name="Komma 3 4 5" xfId="2473"/>
    <cellStyle name="Komma 3 5" xfId="191"/>
    <cellStyle name="Komma 3 5 2" xfId="511"/>
    <cellStyle name="Komma 3 5 2 2" xfId="1313"/>
    <cellStyle name="Komma 3 5 2 2 2" xfId="3674"/>
    <cellStyle name="Komma 3 5 2 3" xfId="2873"/>
    <cellStyle name="Komma 3 5 3" xfId="993"/>
    <cellStyle name="Komma 3 5 3 2" xfId="3354"/>
    <cellStyle name="Komma 3 5 4" xfId="2553"/>
    <cellStyle name="Komma 3 6" xfId="591"/>
    <cellStyle name="Komma 3 6 2" xfId="1393"/>
    <cellStyle name="Komma 3 6 2 2" xfId="3754"/>
    <cellStyle name="Komma 3 6 3" xfId="2953"/>
    <cellStyle name="Komma 3 7" xfId="671"/>
    <cellStyle name="Komma 3 7 2" xfId="1473"/>
    <cellStyle name="Komma 3 7 2 2" xfId="3834"/>
    <cellStyle name="Komma 3 7 3" xfId="3033"/>
    <cellStyle name="Komma 3 8" xfId="351"/>
    <cellStyle name="Komma 3 8 2" xfId="1153"/>
    <cellStyle name="Komma 3 8 2 2" xfId="3514"/>
    <cellStyle name="Komma 3 8 3" xfId="2713"/>
    <cellStyle name="Komma 3 9" xfId="833"/>
    <cellStyle name="Komma 3 9 2" xfId="3194"/>
    <cellStyle name="Komma 4" xfId="2374"/>
    <cellStyle name="Prozent" xfId="813" builtinId="5"/>
    <cellStyle name="Prozent 2" xfId="8"/>
    <cellStyle name="Prozent 3" xfId="3175"/>
    <cellStyle name="Standard" xfId="0" builtinId="0"/>
    <cellStyle name="Standard 10" xfId="33"/>
    <cellStyle name="Standard 11" xfId="814"/>
    <cellStyle name="Standard 12" xfId="2373"/>
    <cellStyle name="Standard 12 2" xfId="3976"/>
    <cellStyle name="Standard 13" xfId="2372"/>
    <cellStyle name="Standard 2" xfId="3"/>
    <cellStyle name="Standard 2 10" xfId="25"/>
    <cellStyle name="Standard 2 10 10" xfId="2389"/>
    <cellStyle name="Standard 2 10 2" xfId="47"/>
    <cellStyle name="Standard 2 10 2 2" xfId="87"/>
    <cellStyle name="Standard 2 10 2 2 2" xfId="167"/>
    <cellStyle name="Standard 2 10 2 2 2 2" xfId="327"/>
    <cellStyle name="Standard 2 10 2 2 2 2 2" xfId="807"/>
    <cellStyle name="Standard 2 10 2 2 2 2 2 2" xfId="1609"/>
    <cellStyle name="Standard 2 10 2 2 2 2 2 2 2" xfId="3970"/>
    <cellStyle name="Standard 2 10 2 2 2 2 2 3" xfId="3169"/>
    <cellStyle name="Standard 2 10 2 2 2 2 2_Kat 2" xfId="1620"/>
    <cellStyle name="Standard 2 10 2 2 2 2 3" xfId="1129"/>
    <cellStyle name="Standard 2 10 2 2 2 2 3 2" xfId="3490"/>
    <cellStyle name="Standard 2 10 2 2 2 2 4" xfId="2689"/>
    <cellStyle name="Standard 2 10 2 2 2 2_Kat 2" xfId="1619"/>
    <cellStyle name="Standard 2 10 2 2 2 3" xfId="487"/>
    <cellStyle name="Standard 2 10 2 2 2 3 2" xfId="1289"/>
    <cellStyle name="Standard 2 10 2 2 2 3 2 2" xfId="3650"/>
    <cellStyle name="Standard 2 10 2 2 2 3 3" xfId="2849"/>
    <cellStyle name="Standard 2 10 2 2 2 3_Kat 2" xfId="1621"/>
    <cellStyle name="Standard 2 10 2 2 2 4" xfId="969"/>
    <cellStyle name="Standard 2 10 2 2 2 4 2" xfId="3330"/>
    <cellStyle name="Standard 2 10 2 2 2 5" xfId="2529"/>
    <cellStyle name="Standard 2 10 2 2 2_Kat 2" xfId="1618"/>
    <cellStyle name="Standard 2 10 2 2 3" xfId="247"/>
    <cellStyle name="Standard 2 10 2 2 3 2" xfId="567"/>
    <cellStyle name="Standard 2 10 2 2 3 2 2" xfId="1369"/>
    <cellStyle name="Standard 2 10 2 2 3 2 2 2" xfId="3730"/>
    <cellStyle name="Standard 2 10 2 2 3 2 3" xfId="2929"/>
    <cellStyle name="Standard 2 10 2 2 3 2_Kat 2" xfId="1623"/>
    <cellStyle name="Standard 2 10 2 2 3 3" xfId="1049"/>
    <cellStyle name="Standard 2 10 2 2 3 3 2" xfId="3410"/>
    <cellStyle name="Standard 2 10 2 2 3 4" xfId="2609"/>
    <cellStyle name="Standard 2 10 2 2 3_Kat 2" xfId="1622"/>
    <cellStyle name="Standard 2 10 2 2 4" xfId="647"/>
    <cellStyle name="Standard 2 10 2 2 4 2" xfId="1449"/>
    <cellStyle name="Standard 2 10 2 2 4 2 2" xfId="3810"/>
    <cellStyle name="Standard 2 10 2 2 4 3" xfId="3009"/>
    <cellStyle name="Standard 2 10 2 2 4_Kat 2" xfId="1624"/>
    <cellStyle name="Standard 2 10 2 2 5" xfId="727"/>
    <cellStyle name="Standard 2 10 2 2 5 2" xfId="1529"/>
    <cellStyle name="Standard 2 10 2 2 5 2 2" xfId="3890"/>
    <cellStyle name="Standard 2 10 2 2 5 3" xfId="3089"/>
    <cellStyle name="Standard 2 10 2 2 5_Kat 2" xfId="1625"/>
    <cellStyle name="Standard 2 10 2 2 6" xfId="407"/>
    <cellStyle name="Standard 2 10 2 2 6 2" xfId="1209"/>
    <cellStyle name="Standard 2 10 2 2 6 2 2" xfId="3570"/>
    <cellStyle name="Standard 2 10 2 2 6 3" xfId="2769"/>
    <cellStyle name="Standard 2 10 2 2 6_Kat 2" xfId="1626"/>
    <cellStyle name="Standard 2 10 2 2 7" xfId="889"/>
    <cellStyle name="Standard 2 10 2 2 7 2" xfId="3250"/>
    <cellStyle name="Standard 2 10 2 2 8" xfId="2449"/>
    <cellStyle name="Standard 2 10 2 2_Kat 2" xfId="1617"/>
    <cellStyle name="Standard 2 10 2 3" xfId="127"/>
    <cellStyle name="Standard 2 10 2 3 2" xfId="287"/>
    <cellStyle name="Standard 2 10 2 3 2 2" xfId="767"/>
    <cellStyle name="Standard 2 10 2 3 2 2 2" xfId="1569"/>
    <cellStyle name="Standard 2 10 2 3 2 2 2 2" xfId="3930"/>
    <cellStyle name="Standard 2 10 2 3 2 2 3" xfId="3129"/>
    <cellStyle name="Standard 2 10 2 3 2 2_Kat 2" xfId="1629"/>
    <cellStyle name="Standard 2 10 2 3 2 3" xfId="1089"/>
    <cellStyle name="Standard 2 10 2 3 2 3 2" xfId="3450"/>
    <cellStyle name="Standard 2 10 2 3 2 4" xfId="2649"/>
    <cellStyle name="Standard 2 10 2 3 2_Kat 2" xfId="1628"/>
    <cellStyle name="Standard 2 10 2 3 3" xfId="447"/>
    <cellStyle name="Standard 2 10 2 3 3 2" xfId="1249"/>
    <cellStyle name="Standard 2 10 2 3 3 2 2" xfId="3610"/>
    <cellStyle name="Standard 2 10 2 3 3 3" xfId="2809"/>
    <cellStyle name="Standard 2 10 2 3 3_Kat 2" xfId="1630"/>
    <cellStyle name="Standard 2 10 2 3 4" xfId="929"/>
    <cellStyle name="Standard 2 10 2 3 4 2" xfId="3290"/>
    <cellStyle name="Standard 2 10 2 3 5" xfId="2489"/>
    <cellStyle name="Standard 2 10 2 3_Kat 2" xfId="1627"/>
    <cellStyle name="Standard 2 10 2 4" xfId="207"/>
    <cellStyle name="Standard 2 10 2 4 2" xfId="527"/>
    <cellStyle name="Standard 2 10 2 4 2 2" xfId="1329"/>
    <cellStyle name="Standard 2 10 2 4 2 2 2" xfId="3690"/>
    <cellStyle name="Standard 2 10 2 4 2 3" xfId="2889"/>
    <cellStyle name="Standard 2 10 2 4 2_Kat 2" xfId="1632"/>
    <cellStyle name="Standard 2 10 2 4 3" xfId="1009"/>
    <cellStyle name="Standard 2 10 2 4 3 2" xfId="3370"/>
    <cellStyle name="Standard 2 10 2 4 4" xfId="2569"/>
    <cellStyle name="Standard 2 10 2 4_Kat 2" xfId="1631"/>
    <cellStyle name="Standard 2 10 2 5" xfId="607"/>
    <cellStyle name="Standard 2 10 2 5 2" xfId="1409"/>
    <cellStyle name="Standard 2 10 2 5 2 2" xfId="3770"/>
    <cellStyle name="Standard 2 10 2 5 3" xfId="2969"/>
    <cellStyle name="Standard 2 10 2 5_Kat 2" xfId="1633"/>
    <cellStyle name="Standard 2 10 2 6" xfId="687"/>
    <cellStyle name="Standard 2 10 2 6 2" xfId="1489"/>
    <cellStyle name="Standard 2 10 2 6 2 2" xfId="3850"/>
    <cellStyle name="Standard 2 10 2 6 3" xfId="3049"/>
    <cellStyle name="Standard 2 10 2 6_Kat 2" xfId="1634"/>
    <cellStyle name="Standard 2 10 2 7" xfId="367"/>
    <cellStyle name="Standard 2 10 2 7 2" xfId="1169"/>
    <cellStyle name="Standard 2 10 2 7 2 2" xfId="3530"/>
    <cellStyle name="Standard 2 10 2 7 3" xfId="2729"/>
    <cellStyle name="Standard 2 10 2 7_Kat 2" xfId="1635"/>
    <cellStyle name="Standard 2 10 2 8" xfId="849"/>
    <cellStyle name="Standard 2 10 2 8 2" xfId="3210"/>
    <cellStyle name="Standard 2 10 2 9" xfId="2409"/>
    <cellStyle name="Standard 2 10 2_Kat 2" xfId="1616"/>
    <cellStyle name="Standard 2 10 3" xfId="67"/>
    <cellStyle name="Standard 2 10 3 2" xfId="147"/>
    <cellStyle name="Standard 2 10 3 2 2" xfId="307"/>
    <cellStyle name="Standard 2 10 3 2 2 2" xfId="787"/>
    <cellStyle name="Standard 2 10 3 2 2 2 2" xfId="1589"/>
    <cellStyle name="Standard 2 10 3 2 2 2 2 2" xfId="3950"/>
    <cellStyle name="Standard 2 10 3 2 2 2 3" xfId="3149"/>
    <cellStyle name="Standard 2 10 3 2 2 2_Kat 2" xfId="1639"/>
    <cellStyle name="Standard 2 10 3 2 2 3" xfId="1109"/>
    <cellStyle name="Standard 2 10 3 2 2 3 2" xfId="3470"/>
    <cellStyle name="Standard 2 10 3 2 2 4" xfId="2669"/>
    <cellStyle name="Standard 2 10 3 2 2_Kat 2" xfId="1638"/>
    <cellStyle name="Standard 2 10 3 2 3" xfId="467"/>
    <cellStyle name="Standard 2 10 3 2 3 2" xfId="1269"/>
    <cellStyle name="Standard 2 10 3 2 3 2 2" xfId="3630"/>
    <cellStyle name="Standard 2 10 3 2 3 3" xfId="2829"/>
    <cellStyle name="Standard 2 10 3 2 3_Kat 2" xfId="1640"/>
    <cellStyle name="Standard 2 10 3 2 4" xfId="949"/>
    <cellStyle name="Standard 2 10 3 2 4 2" xfId="3310"/>
    <cellStyle name="Standard 2 10 3 2 5" xfId="2509"/>
    <cellStyle name="Standard 2 10 3 2_Kat 2" xfId="1637"/>
    <cellStyle name="Standard 2 10 3 3" xfId="227"/>
    <cellStyle name="Standard 2 10 3 3 2" xfId="547"/>
    <cellStyle name="Standard 2 10 3 3 2 2" xfId="1349"/>
    <cellStyle name="Standard 2 10 3 3 2 2 2" xfId="3710"/>
    <cellStyle name="Standard 2 10 3 3 2 3" xfId="2909"/>
    <cellStyle name="Standard 2 10 3 3 2_Kat 2" xfId="1642"/>
    <cellStyle name="Standard 2 10 3 3 3" xfId="1029"/>
    <cellStyle name="Standard 2 10 3 3 3 2" xfId="3390"/>
    <cellStyle name="Standard 2 10 3 3 4" xfId="2589"/>
    <cellStyle name="Standard 2 10 3 3_Kat 2" xfId="1641"/>
    <cellStyle name="Standard 2 10 3 4" xfId="627"/>
    <cellStyle name="Standard 2 10 3 4 2" xfId="1429"/>
    <cellStyle name="Standard 2 10 3 4 2 2" xfId="3790"/>
    <cellStyle name="Standard 2 10 3 4 3" xfId="2989"/>
    <cellStyle name="Standard 2 10 3 4_Kat 2" xfId="1643"/>
    <cellStyle name="Standard 2 10 3 5" xfId="707"/>
    <cellStyle name="Standard 2 10 3 5 2" xfId="1509"/>
    <cellStyle name="Standard 2 10 3 5 2 2" xfId="3870"/>
    <cellStyle name="Standard 2 10 3 5 3" xfId="3069"/>
    <cellStyle name="Standard 2 10 3 5_Kat 2" xfId="1644"/>
    <cellStyle name="Standard 2 10 3 6" xfId="387"/>
    <cellStyle name="Standard 2 10 3 6 2" xfId="1189"/>
    <cellStyle name="Standard 2 10 3 6 2 2" xfId="3550"/>
    <cellStyle name="Standard 2 10 3 6 3" xfId="2749"/>
    <cellStyle name="Standard 2 10 3 6_Kat 2" xfId="1645"/>
    <cellStyle name="Standard 2 10 3 7" xfId="869"/>
    <cellStyle name="Standard 2 10 3 7 2" xfId="3230"/>
    <cellStyle name="Standard 2 10 3 8" xfId="2429"/>
    <cellStyle name="Standard 2 10 3_Kat 2" xfId="1636"/>
    <cellStyle name="Standard 2 10 4" xfId="107"/>
    <cellStyle name="Standard 2 10 4 2" xfId="267"/>
    <cellStyle name="Standard 2 10 4 2 2" xfId="747"/>
    <cellStyle name="Standard 2 10 4 2 2 2" xfId="1549"/>
    <cellStyle name="Standard 2 10 4 2 2 2 2" xfId="3910"/>
    <cellStyle name="Standard 2 10 4 2 2 3" xfId="3109"/>
    <cellStyle name="Standard 2 10 4 2 2_Kat 2" xfId="1648"/>
    <cellStyle name="Standard 2 10 4 2 3" xfId="1069"/>
    <cellStyle name="Standard 2 10 4 2 3 2" xfId="3430"/>
    <cellStyle name="Standard 2 10 4 2 4" xfId="2629"/>
    <cellStyle name="Standard 2 10 4 2_Kat 2" xfId="1647"/>
    <cellStyle name="Standard 2 10 4 3" xfId="427"/>
    <cellStyle name="Standard 2 10 4 3 2" xfId="1229"/>
    <cellStyle name="Standard 2 10 4 3 2 2" xfId="3590"/>
    <cellStyle name="Standard 2 10 4 3 3" xfId="2789"/>
    <cellStyle name="Standard 2 10 4 3_Kat 2" xfId="1649"/>
    <cellStyle name="Standard 2 10 4 4" xfId="909"/>
    <cellStyle name="Standard 2 10 4 4 2" xfId="3270"/>
    <cellStyle name="Standard 2 10 4 5" xfId="2469"/>
    <cellStyle name="Standard 2 10 4_Kat 2" xfId="1646"/>
    <cellStyle name="Standard 2 10 5" xfId="187"/>
    <cellStyle name="Standard 2 10 5 2" xfId="507"/>
    <cellStyle name="Standard 2 10 5 2 2" xfId="1309"/>
    <cellStyle name="Standard 2 10 5 2 2 2" xfId="3670"/>
    <cellStyle name="Standard 2 10 5 2 3" xfId="2869"/>
    <cellStyle name="Standard 2 10 5 2_Kat 2" xfId="1651"/>
    <cellStyle name="Standard 2 10 5 3" xfId="989"/>
    <cellStyle name="Standard 2 10 5 3 2" xfId="3350"/>
    <cellStyle name="Standard 2 10 5 4" xfId="2549"/>
    <cellStyle name="Standard 2 10 5_Kat 2" xfId="1650"/>
    <cellStyle name="Standard 2 10 6" xfId="587"/>
    <cellStyle name="Standard 2 10 6 2" xfId="1389"/>
    <cellStyle name="Standard 2 10 6 2 2" xfId="3750"/>
    <cellStyle name="Standard 2 10 6 3" xfId="2949"/>
    <cellStyle name="Standard 2 10 6_Kat 2" xfId="1652"/>
    <cellStyle name="Standard 2 10 7" xfId="667"/>
    <cellStyle name="Standard 2 10 7 2" xfId="1469"/>
    <cellStyle name="Standard 2 10 7 2 2" xfId="3830"/>
    <cellStyle name="Standard 2 10 7 3" xfId="3029"/>
    <cellStyle name="Standard 2 10 7_Kat 2" xfId="1653"/>
    <cellStyle name="Standard 2 10 8" xfId="347"/>
    <cellStyle name="Standard 2 10 8 2" xfId="1149"/>
    <cellStyle name="Standard 2 10 8 2 2" xfId="3510"/>
    <cellStyle name="Standard 2 10 8 3" xfId="2709"/>
    <cellStyle name="Standard 2 10 8_Kat 2" xfId="1654"/>
    <cellStyle name="Standard 2 10 9" xfId="829"/>
    <cellStyle name="Standard 2 10 9 2" xfId="3190"/>
    <cellStyle name="Standard 2 10_Kat 2" xfId="1615"/>
    <cellStyle name="Standard 2 11" xfId="32"/>
    <cellStyle name="Standard 2 11 2" xfId="73"/>
    <cellStyle name="Standard 2 11 2 2" xfId="153"/>
    <cellStyle name="Standard 2 11 2 2 2" xfId="313"/>
    <cellStyle name="Standard 2 11 2 2 2 2" xfId="793"/>
    <cellStyle name="Standard 2 11 2 2 2 2 2" xfId="1595"/>
    <cellStyle name="Standard 2 11 2 2 2 2 2 2" xfId="3956"/>
    <cellStyle name="Standard 2 11 2 2 2 2 3" xfId="3155"/>
    <cellStyle name="Standard 2 11 2 2 2 2_Kat 2" xfId="1659"/>
    <cellStyle name="Standard 2 11 2 2 2 3" xfId="1115"/>
    <cellStyle name="Standard 2 11 2 2 2 3 2" xfId="3476"/>
    <cellStyle name="Standard 2 11 2 2 2 4" xfId="2675"/>
    <cellStyle name="Standard 2 11 2 2 2_Kat 2" xfId="1658"/>
    <cellStyle name="Standard 2 11 2 2 3" xfId="473"/>
    <cellStyle name="Standard 2 11 2 2 3 2" xfId="1275"/>
    <cellStyle name="Standard 2 11 2 2 3 2 2" xfId="3636"/>
    <cellStyle name="Standard 2 11 2 2 3 3" xfId="2835"/>
    <cellStyle name="Standard 2 11 2 2 3_Kat 2" xfId="1660"/>
    <cellStyle name="Standard 2 11 2 2 4" xfId="955"/>
    <cellStyle name="Standard 2 11 2 2 4 2" xfId="3316"/>
    <cellStyle name="Standard 2 11 2 2 5" xfId="2515"/>
    <cellStyle name="Standard 2 11 2 2_Kat 2" xfId="1657"/>
    <cellStyle name="Standard 2 11 2 3" xfId="233"/>
    <cellStyle name="Standard 2 11 2 3 2" xfId="553"/>
    <cellStyle name="Standard 2 11 2 3 2 2" xfId="1355"/>
    <cellStyle name="Standard 2 11 2 3 2 2 2" xfId="3716"/>
    <cellStyle name="Standard 2 11 2 3 2 3" xfId="2915"/>
    <cellStyle name="Standard 2 11 2 3 2_Kat 2" xfId="1662"/>
    <cellStyle name="Standard 2 11 2 3 3" xfId="1035"/>
    <cellStyle name="Standard 2 11 2 3 3 2" xfId="3396"/>
    <cellStyle name="Standard 2 11 2 3 4" xfId="2595"/>
    <cellStyle name="Standard 2 11 2 3_Kat 2" xfId="1661"/>
    <cellStyle name="Standard 2 11 2 4" xfId="633"/>
    <cellStyle name="Standard 2 11 2 4 2" xfId="1435"/>
    <cellStyle name="Standard 2 11 2 4 2 2" xfId="3796"/>
    <cellStyle name="Standard 2 11 2 4 3" xfId="2995"/>
    <cellStyle name="Standard 2 11 2 4_Kat 2" xfId="1663"/>
    <cellStyle name="Standard 2 11 2 5" xfId="713"/>
    <cellStyle name="Standard 2 11 2 5 2" xfId="1515"/>
    <cellStyle name="Standard 2 11 2 5 2 2" xfId="3876"/>
    <cellStyle name="Standard 2 11 2 5 3" xfId="3075"/>
    <cellStyle name="Standard 2 11 2 5_Kat 2" xfId="1664"/>
    <cellStyle name="Standard 2 11 2 6" xfId="393"/>
    <cellStyle name="Standard 2 11 2 6 2" xfId="1195"/>
    <cellStyle name="Standard 2 11 2 6 2 2" xfId="3556"/>
    <cellStyle name="Standard 2 11 2 6 3" xfId="2755"/>
    <cellStyle name="Standard 2 11 2 6_Kat 2" xfId="1665"/>
    <cellStyle name="Standard 2 11 2 7" xfId="875"/>
    <cellStyle name="Standard 2 11 2 7 2" xfId="3236"/>
    <cellStyle name="Standard 2 11 2 8" xfId="2435"/>
    <cellStyle name="Standard 2 11 2_Kat 2" xfId="1656"/>
    <cellStyle name="Standard 2 11 3" xfId="113"/>
    <cellStyle name="Standard 2 11 3 2" xfId="273"/>
    <cellStyle name="Standard 2 11 3 2 2" xfId="753"/>
    <cellStyle name="Standard 2 11 3 2 2 2" xfId="1555"/>
    <cellStyle name="Standard 2 11 3 2 2 2 2" xfId="3916"/>
    <cellStyle name="Standard 2 11 3 2 2 3" xfId="3115"/>
    <cellStyle name="Standard 2 11 3 2 2_Kat 2" xfId="1668"/>
    <cellStyle name="Standard 2 11 3 2 3" xfId="1075"/>
    <cellStyle name="Standard 2 11 3 2 3 2" xfId="3436"/>
    <cellStyle name="Standard 2 11 3 2 4" xfId="2635"/>
    <cellStyle name="Standard 2 11 3 2_Kat 2" xfId="1667"/>
    <cellStyle name="Standard 2 11 3 3" xfId="433"/>
    <cellStyle name="Standard 2 11 3 3 2" xfId="1235"/>
    <cellStyle name="Standard 2 11 3 3 2 2" xfId="3596"/>
    <cellStyle name="Standard 2 11 3 3 3" xfId="2795"/>
    <cellStyle name="Standard 2 11 3 3_Kat 2" xfId="1669"/>
    <cellStyle name="Standard 2 11 3 4" xfId="915"/>
    <cellStyle name="Standard 2 11 3 4 2" xfId="3276"/>
    <cellStyle name="Standard 2 11 3 5" xfId="2475"/>
    <cellStyle name="Standard 2 11 3_Kat 2" xfId="1666"/>
    <cellStyle name="Standard 2 11 4" xfId="193"/>
    <cellStyle name="Standard 2 11 4 2" xfId="513"/>
    <cellStyle name="Standard 2 11 4 2 2" xfId="1315"/>
    <cellStyle name="Standard 2 11 4 2 2 2" xfId="3676"/>
    <cellStyle name="Standard 2 11 4 2 3" xfId="2875"/>
    <cellStyle name="Standard 2 11 4 2_Kat 2" xfId="1671"/>
    <cellStyle name="Standard 2 11 4 3" xfId="995"/>
    <cellStyle name="Standard 2 11 4 3 2" xfId="3356"/>
    <cellStyle name="Standard 2 11 4 4" xfId="2555"/>
    <cellStyle name="Standard 2 11 4_Kat 2" xfId="1670"/>
    <cellStyle name="Standard 2 11 5" xfId="593"/>
    <cellStyle name="Standard 2 11 5 2" xfId="1395"/>
    <cellStyle name="Standard 2 11 5 2 2" xfId="3756"/>
    <cellStyle name="Standard 2 11 5 3" xfId="2955"/>
    <cellStyle name="Standard 2 11 5_Kat 2" xfId="1672"/>
    <cellStyle name="Standard 2 11 6" xfId="673"/>
    <cellStyle name="Standard 2 11 6 2" xfId="1475"/>
    <cellStyle name="Standard 2 11 6 2 2" xfId="3836"/>
    <cellStyle name="Standard 2 11 6 3" xfId="3035"/>
    <cellStyle name="Standard 2 11 6_Kat 2" xfId="1673"/>
    <cellStyle name="Standard 2 11 7" xfId="353"/>
    <cellStyle name="Standard 2 11 7 2" xfId="1155"/>
    <cellStyle name="Standard 2 11 7 2 2" xfId="3516"/>
    <cellStyle name="Standard 2 11 7 3" xfId="2715"/>
    <cellStyle name="Standard 2 11 7_Kat 2" xfId="1674"/>
    <cellStyle name="Standard 2 11 8" xfId="835"/>
    <cellStyle name="Standard 2 11 8 2" xfId="3196"/>
    <cellStyle name="Standard 2 11 9" xfId="2395"/>
    <cellStyle name="Standard 2 11_Kat 2" xfId="1655"/>
    <cellStyle name="Standard 2 12" xfId="53"/>
    <cellStyle name="Standard 2 12 2" xfId="133"/>
    <cellStyle name="Standard 2 12 2 2" xfId="293"/>
    <cellStyle name="Standard 2 12 2 2 2" xfId="773"/>
    <cellStyle name="Standard 2 12 2 2 2 2" xfId="1575"/>
    <cellStyle name="Standard 2 12 2 2 2 2 2" xfId="3936"/>
    <cellStyle name="Standard 2 12 2 2 2 3" xfId="3135"/>
    <cellStyle name="Standard 2 12 2 2 2_Kat 2" xfId="1678"/>
    <cellStyle name="Standard 2 12 2 2 3" xfId="1095"/>
    <cellStyle name="Standard 2 12 2 2 3 2" xfId="3456"/>
    <cellStyle name="Standard 2 12 2 2 4" xfId="2655"/>
    <cellStyle name="Standard 2 12 2 2_Kat 2" xfId="1677"/>
    <cellStyle name="Standard 2 12 2 3" xfId="453"/>
    <cellStyle name="Standard 2 12 2 3 2" xfId="1255"/>
    <cellStyle name="Standard 2 12 2 3 2 2" xfId="3616"/>
    <cellStyle name="Standard 2 12 2 3 3" xfId="2815"/>
    <cellStyle name="Standard 2 12 2 3_Kat 2" xfId="1679"/>
    <cellStyle name="Standard 2 12 2 4" xfId="935"/>
    <cellStyle name="Standard 2 12 2 4 2" xfId="3296"/>
    <cellStyle name="Standard 2 12 2 5" xfId="2495"/>
    <cellStyle name="Standard 2 12 2_Kat 2" xfId="1676"/>
    <cellStyle name="Standard 2 12 3" xfId="213"/>
    <cellStyle name="Standard 2 12 3 2" xfId="533"/>
    <cellStyle name="Standard 2 12 3 2 2" xfId="1335"/>
    <cellStyle name="Standard 2 12 3 2 2 2" xfId="3696"/>
    <cellStyle name="Standard 2 12 3 2 3" xfId="2895"/>
    <cellStyle name="Standard 2 12 3 2_Kat 2" xfId="1681"/>
    <cellStyle name="Standard 2 12 3 3" xfId="1015"/>
    <cellStyle name="Standard 2 12 3 3 2" xfId="3376"/>
    <cellStyle name="Standard 2 12 3 4" xfId="2575"/>
    <cellStyle name="Standard 2 12 3_Kat 2" xfId="1680"/>
    <cellStyle name="Standard 2 12 4" xfId="613"/>
    <cellStyle name="Standard 2 12 4 2" xfId="1415"/>
    <cellStyle name="Standard 2 12 4 2 2" xfId="3776"/>
    <cellStyle name="Standard 2 12 4 3" xfId="2975"/>
    <cellStyle name="Standard 2 12 4_Kat 2" xfId="1682"/>
    <cellStyle name="Standard 2 12 5" xfId="693"/>
    <cellStyle name="Standard 2 12 5 2" xfId="1495"/>
    <cellStyle name="Standard 2 12 5 2 2" xfId="3856"/>
    <cellStyle name="Standard 2 12 5 3" xfId="3055"/>
    <cellStyle name="Standard 2 12 5_Kat 2" xfId="1683"/>
    <cellStyle name="Standard 2 12 6" xfId="373"/>
    <cellStyle name="Standard 2 12 6 2" xfId="1175"/>
    <cellStyle name="Standard 2 12 6 2 2" xfId="3536"/>
    <cellStyle name="Standard 2 12 6 3" xfId="2735"/>
    <cellStyle name="Standard 2 12 6_Kat 2" xfId="1684"/>
    <cellStyle name="Standard 2 12 7" xfId="855"/>
    <cellStyle name="Standard 2 12 7 2" xfId="3216"/>
    <cellStyle name="Standard 2 12 8" xfId="2415"/>
    <cellStyle name="Standard 2 12_Kat 2" xfId="1675"/>
    <cellStyle name="Standard 2 13" xfId="93"/>
    <cellStyle name="Standard 2 13 2" xfId="253"/>
    <cellStyle name="Standard 2 13 2 2" xfId="733"/>
    <cellStyle name="Standard 2 13 2 2 2" xfId="1535"/>
    <cellStyle name="Standard 2 13 2 2 2 2" xfId="3896"/>
    <cellStyle name="Standard 2 13 2 2 3" xfId="3095"/>
    <cellStyle name="Standard 2 13 2 2_Kat 2" xfId="1687"/>
    <cellStyle name="Standard 2 13 2 3" xfId="1055"/>
    <cellStyle name="Standard 2 13 2 3 2" xfId="3416"/>
    <cellStyle name="Standard 2 13 2 4" xfId="2615"/>
    <cellStyle name="Standard 2 13 2_Kat 2" xfId="1686"/>
    <cellStyle name="Standard 2 13 3" xfId="413"/>
    <cellStyle name="Standard 2 13 3 2" xfId="1215"/>
    <cellStyle name="Standard 2 13 3 2 2" xfId="3576"/>
    <cellStyle name="Standard 2 13 3 3" xfId="2775"/>
    <cellStyle name="Standard 2 13 3_Kat 2" xfId="1688"/>
    <cellStyle name="Standard 2 13 4" xfId="895"/>
    <cellStyle name="Standard 2 13 4 2" xfId="3256"/>
    <cellStyle name="Standard 2 13 5" xfId="2455"/>
    <cellStyle name="Standard 2 13_Kat 2" xfId="1685"/>
    <cellStyle name="Standard 2 14" xfId="173"/>
    <cellStyle name="Standard 2 14 2" xfId="493"/>
    <cellStyle name="Standard 2 14 2 2" xfId="1295"/>
    <cellStyle name="Standard 2 14 2 2 2" xfId="3656"/>
    <cellStyle name="Standard 2 14 2 3" xfId="2855"/>
    <cellStyle name="Standard 2 14 2_Kat 2" xfId="1690"/>
    <cellStyle name="Standard 2 14 3" xfId="975"/>
    <cellStyle name="Standard 2 14 3 2" xfId="3336"/>
    <cellStyle name="Standard 2 14 4" xfId="2535"/>
    <cellStyle name="Standard 2 14_Kat 2" xfId="1689"/>
    <cellStyle name="Standard 2 15" xfId="573"/>
    <cellStyle name="Standard 2 15 2" xfId="1375"/>
    <cellStyle name="Standard 2 15 2 2" xfId="3736"/>
    <cellStyle name="Standard 2 15 3" xfId="2935"/>
    <cellStyle name="Standard 2 15_Kat 2" xfId="1691"/>
    <cellStyle name="Standard 2 16" xfId="653"/>
    <cellStyle name="Standard 2 16 2" xfId="1455"/>
    <cellStyle name="Standard 2 16 2 2" xfId="3816"/>
    <cellStyle name="Standard 2 16 3" xfId="3015"/>
    <cellStyle name="Standard 2 16_Kat 2" xfId="1692"/>
    <cellStyle name="Standard 2 17" xfId="333"/>
    <cellStyle name="Standard 2 17 2" xfId="1135"/>
    <cellStyle name="Standard 2 17 2 2" xfId="3496"/>
    <cellStyle name="Standard 2 17 3" xfId="2695"/>
    <cellStyle name="Standard 2 17_Kat 2" xfId="1693"/>
    <cellStyle name="Standard 2 18" xfId="815"/>
    <cellStyle name="Standard 2 18 2" xfId="3176"/>
    <cellStyle name="Standard 2 19" xfId="2375"/>
    <cellStyle name="Standard 2 2" xfId="9"/>
    <cellStyle name="Standard 2 2 10" xfId="816"/>
    <cellStyle name="Standard 2 2 10 2" xfId="3177"/>
    <cellStyle name="Standard 2 2 11" xfId="2376"/>
    <cellStyle name="Standard 2 2 2" xfId="10"/>
    <cellStyle name="Standard 2 2 2 10" xfId="2377"/>
    <cellStyle name="Standard 2 2 2 2" xfId="35"/>
    <cellStyle name="Standard 2 2 2 2 2" xfId="75"/>
    <cellStyle name="Standard 2 2 2 2 2 2" xfId="155"/>
    <cellStyle name="Standard 2 2 2 2 2 2 2" xfId="315"/>
    <cellStyle name="Standard 2 2 2 2 2 2 2 2" xfId="795"/>
    <cellStyle name="Standard 2 2 2 2 2 2 2 2 2" xfId="1597"/>
    <cellStyle name="Standard 2 2 2 2 2 2 2 2 2 2" xfId="3958"/>
    <cellStyle name="Standard 2 2 2 2 2 2 2 2 3" xfId="3157"/>
    <cellStyle name="Standard 2 2 2 2 2 2 2 2_Kat 2" xfId="1699"/>
    <cellStyle name="Standard 2 2 2 2 2 2 2 3" xfId="1117"/>
    <cellStyle name="Standard 2 2 2 2 2 2 2 3 2" xfId="3478"/>
    <cellStyle name="Standard 2 2 2 2 2 2 2 4" xfId="2677"/>
    <cellStyle name="Standard 2 2 2 2 2 2 2_Kat 2" xfId="1698"/>
    <cellStyle name="Standard 2 2 2 2 2 2 3" xfId="475"/>
    <cellStyle name="Standard 2 2 2 2 2 2 3 2" xfId="1277"/>
    <cellStyle name="Standard 2 2 2 2 2 2 3 2 2" xfId="3638"/>
    <cellStyle name="Standard 2 2 2 2 2 2 3 3" xfId="2837"/>
    <cellStyle name="Standard 2 2 2 2 2 2 3_Kat 2" xfId="1700"/>
    <cellStyle name="Standard 2 2 2 2 2 2 4" xfId="957"/>
    <cellStyle name="Standard 2 2 2 2 2 2 4 2" xfId="3318"/>
    <cellStyle name="Standard 2 2 2 2 2 2 5" xfId="2517"/>
    <cellStyle name="Standard 2 2 2 2 2 2_Kat 2" xfId="1697"/>
    <cellStyle name="Standard 2 2 2 2 2 3" xfId="235"/>
    <cellStyle name="Standard 2 2 2 2 2 3 2" xfId="555"/>
    <cellStyle name="Standard 2 2 2 2 2 3 2 2" xfId="1357"/>
    <cellStyle name="Standard 2 2 2 2 2 3 2 2 2" xfId="3718"/>
    <cellStyle name="Standard 2 2 2 2 2 3 2 3" xfId="2917"/>
    <cellStyle name="Standard 2 2 2 2 2 3 2_Kat 2" xfId="1702"/>
    <cellStyle name="Standard 2 2 2 2 2 3 3" xfId="1037"/>
    <cellStyle name="Standard 2 2 2 2 2 3 3 2" xfId="3398"/>
    <cellStyle name="Standard 2 2 2 2 2 3 4" xfId="2597"/>
    <cellStyle name="Standard 2 2 2 2 2 3_Kat 2" xfId="1701"/>
    <cellStyle name="Standard 2 2 2 2 2 4" xfId="635"/>
    <cellStyle name="Standard 2 2 2 2 2 4 2" xfId="1437"/>
    <cellStyle name="Standard 2 2 2 2 2 4 2 2" xfId="3798"/>
    <cellStyle name="Standard 2 2 2 2 2 4 3" xfId="2997"/>
    <cellStyle name="Standard 2 2 2 2 2 4_Kat 2" xfId="1703"/>
    <cellStyle name="Standard 2 2 2 2 2 5" xfId="715"/>
    <cellStyle name="Standard 2 2 2 2 2 5 2" xfId="1517"/>
    <cellStyle name="Standard 2 2 2 2 2 5 2 2" xfId="3878"/>
    <cellStyle name="Standard 2 2 2 2 2 5 3" xfId="3077"/>
    <cellStyle name="Standard 2 2 2 2 2 5_Kat 2" xfId="1704"/>
    <cellStyle name="Standard 2 2 2 2 2 6" xfId="395"/>
    <cellStyle name="Standard 2 2 2 2 2 6 2" xfId="1197"/>
    <cellStyle name="Standard 2 2 2 2 2 6 2 2" xfId="3558"/>
    <cellStyle name="Standard 2 2 2 2 2 6 3" xfId="2757"/>
    <cellStyle name="Standard 2 2 2 2 2 6_Kat 2" xfId="1705"/>
    <cellStyle name="Standard 2 2 2 2 2 7" xfId="877"/>
    <cellStyle name="Standard 2 2 2 2 2 7 2" xfId="3238"/>
    <cellStyle name="Standard 2 2 2 2 2 8" xfId="2437"/>
    <cellStyle name="Standard 2 2 2 2 2_Kat 2" xfId="1696"/>
    <cellStyle name="Standard 2 2 2 2 3" xfId="115"/>
    <cellStyle name="Standard 2 2 2 2 3 2" xfId="275"/>
    <cellStyle name="Standard 2 2 2 2 3 2 2" xfId="755"/>
    <cellStyle name="Standard 2 2 2 2 3 2 2 2" xfId="1557"/>
    <cellStyle name="Standard 2 2 2 2 3 2 2 2 2" xfId="3918"/>
    <cellStyle name="Standard 2 2 2 2 3 2 2 3" xfId="3117"/>
    <cellStyle name="Standard 2 2 2 2 3 2 2_Kat 2" xfId="1708"/>
    <cellStyle name="Standard 2 2 2 2 3 2 3" xfId="1077"/>
    <cellStyle name="Standard 2 2 2 2 3 2 3 2" xfId="3438"/>
    <cellStyle name="Standard 2 2 2 2 3 2 4" xfId="2637"/>
    <cellStyle name="Standard 2 2 2 2 3 2_Kat 2" xfId="1707"/>
    <cellStyle name="Standard 2 2 2 2 3 3" xfId="435"/>
    <cellStyle name="Standard 2 2 2 2 3 3 2" xfId="1237"/>
    <cellStyle name="Standard 2 2 2 2 3 3 2 2" xfId="3598"/>
    <cellStyle name="Standard 2 2 2 2 3 3 3" xfId="2797"/>
    <cellStyle name="Standard 2 2 2 2 3 3_Kat 2" xfId="1709"/>
    <cellStyle name="Standard 2 2 2 2 3 4" xfId="917"/>
    <cellStyle name="Standard 2 2 2 2 3 4 2" xfId="3278"/>
    <cellStyle name="Standard 2 2 2 2 3 5" xfId="2477"/>
    <cellStyle name="Standard 2 2 2 2 3_Kat 2" xfId="1706"/>
    <cellStyle name="Standard 2 2 2 2 4" xfId="195"/>
    <cellStyle name="Standard 2 2 2 2 4 2" xfId="515"/>
    <cellStyle name="Standard 2 2 2 2 4 2 2" xfId="1317"/>
    <cellStyle name="Standard 2 2 2 2 4 2 2 2" xfId="3678"/>
    <cellStyle name="Standard 2 2 2 2 4 2 3" xfId="2877"/>
    <cellStyle name="Standard 2 2 2 2 4 2_Kat 2" xfId="1711"/>
    <cellStyle name="Standard 2 2 2 2 4 3" xfId="997"/>
    <cellStyle name="Standard 2 2 2 2 4 3 2" xfId="3358"/>
    <cellStyle name="Standard 2 2 2 2 4 4" xfId="2557"/>
    <cellStyle name="Standard 2 2 2 2 4_Kat 2" xfId="1710"/>
    <cellStyle name="Standard 2 2 2 2 5" xfId="595"/>
    <cellStyle name="Standard 2 2 2 2 5 2" xfId="1397"/>
    <cellStyle name="Standard 2 2 2 2 5 2 2" xfId="3758"/>
    <cellStyle name="Standard 2 2 2 2 5 3" xfId="2957"/>
    <cellStyle name="Standard 2 2 2 2 5_Kat 2" xfId="1712"/>
    <cellStyle name="Standard 2 2 2 2 6" xfId="675"/>
    <cellStyle name="Standard 2 2 2 2 6 2" xfId="1477"/>
    <cellStyle name="Standard 2 2 2 2 6 2 2" xfId="3838"/>
    <cellStyle name="Standard 2 2 2 2 6 3" xfId="3037"/>
    <cellStyle name="Standard 2 2 2 2 6_Kat 2" xfId="1713"/>
    <cellStyle name="Standard 2 2 2 2 7" xfId="355"/>
    <cellStyle name="Standard 2 2 2 2 7 2" xfId="1157"/>
    <cellStyle name="Standard 2 2 2 2 7 2 2" xfId="3518"/>
    <cellStyle name="Standard 2 2 2 2 7 3" xfId="2717"/>
    <cellStyle name="Standard 2 2 2 2 7_Kat 2" xfId="1714"/>
    <cellStyle name="Standard 2 2 2 2 8" xfId="837"/>
    <cellStyle name="Standard 2 2 2 2 8 2" xfId="3198"/>
    <cellStyle name="Standard 2 2 2 2 9" xfId="2397"/>
    <cellStyle name="Standard 2 2 2 2_Kat 2" xfId="1695"/>
    <cellStyle name="Standard 2 2 2 3" xfId="55"/>
    <cellStyle name="Standard 2 2 2 3 2" xfId="135"/>
    <cellStyle name="Standard 2 2 2 3 2 2" xfId="295"/>
    <cellStyle name="Standard 2 2 2 3 2 2 2" xfId="775"/>
    <cellStyle name="Standard 2 2 2 3 2 2 2 2" xfId="1577"/>
    <cellStyle name="Standard 2 2 2 3 2 2 2 2 2" xfId="3938"/>
    <cellStyle name="Standard 2 2 2 3 2 2 2 3" xfId="3137"/>
    <cellStyle name="Standard 2 2 2 3 2 2 2_Kat 2" xfId="1718"/>
    <cellStyle name="Standard 2 2 2 3 2 2 3" xfId="1097"/>
    <cellStyle name="Standard 2 2 2 3 2 2 3 2" xfId="3458"/>
    <cellStyle name="Standard 2 2 2 3 2 2 4" xfId="2657"/>
    <cellStyle name="Standard 2 2 2 3 2 2_Kat 2" xfId="1717"/>
    <cellStyle name="Standard 2 2 2 3 2 3" xfId="455"/>
    <cellStyle name="Standard 2 2 2 3 2 3 2" xfId="1257"/>
    <cellStyle name="Standard 2 2 2 3 2 3 2 2" xfId="3618"/>
    <cellStyle name="Standard 2 2 2 3 2 3 3" xfId="2817"/>
    <cellStyle name="Standard 2 2 2 3 2 3_Kat 2" xfId="1719"/>
    <cellStyle name="Standard 2 2 2 3 2 4" xfId="937"/>
    <cellStyle name="Standard 2 2 2 3 2 4 2" xfId="3298"/>
    <cellStyle name="Standard 2 2 2 3 2 5" xfId="2497"/>
    <cellStyle name="Standard 2 2 2 3 2_Kat 2" xfId="1716"/>
    <cellStyle name="Standard 2 2 2 3 3" xfId="215"/>
    <cellStyle name="Standard 2 2 2 3 3 2" xfId="535"/>
    <cellStyle name="Standard 2 2 2 3 3 2 2" xfId="1337"/>
    <cellStyle name="Standard 2 2 2 3 3 2 2 2" xfId="3698"/>
    <cellStyle name="Standard 2 2 2 3 3 2 3" xfId="2897"/>
    <cellStyle name="Standard 2 2 2 3 3 2_Kat 2" xfId="1721"/>
    <cellStyle name="Standard 2 2 2 3 3 3" xfId="1017"/>
    <cellStyle name="Standard 2 2 2 3 3 3 2" xfId="3378"/>
    <cellStyle name="Standard 2 2 2 3 3 4" xfId="2577"/>
    <cellStyle name="Standard 2 2 2 3 3_Kat 2" xfId="1720"/>
    <cellStyle name="Standard 2 2 2 3 4" xfId="615"/>
    <cellStyle name="Standard 2 2 2 3 4 2" xfId="1417"/>
    <cellStyle name="Standard 2 2 2 3 4 2 2" xfId="3778"/>
    <cellStyle name="Standard 2 2 2 3 4 3" xfId="2977"/>
    <cellStyle name="Standard 2 2 2 3 4_Kat 2" xfId="1722"/>
    <cellStyle name="Standard 2 2 2 3 5" xfId="695"/>
    <cellStyle name="Standard 2 2 2 3 5 2" xfId="1497"/>
    <cellStyle name="Standard 2 2 2 3 5 2 2" xfId="3858"/>
    <cellStyle name="Standard 2 2 2 3 5 3" xfId="3057"/>
    <cellStyle name="Standard 2 2 2 3 5_Kat 2" xfId="1723"/>
    <cellStyle name="Standard 2 2 2 3 6" xfId="375"/>
    <cellStyle name="Standard 2 2 2 3 6 2" xfId="1177"/>
    <cellStyle name="Standard 2 2 2 3 6 2 2" xfId="3538"/>
    <cellStyle name="Standard 2 2 2 3 6 3" xfId="2737"/>
    <cellStyle name="Standard 2 2 2 3 6_Kat 2" xfId="1724"/>
    <cellStyle name="Standard 2 2 2 3 7" xfId="857"/>
    <cellStyle name="Standard 2 2 2 3 7 2" xfId="3218"/>
    <cellStyle name="Standard 2 2 2 3 8" xfId="2417"/>
    <cellStyle name="Standard 2 2 2 3_Kat 2" xfId="1715"/>
    <cellStyle name="Standard 2 2 2 4" xfId="95"/>
    <cellStyle name="Standard 2 2 2 4 2" xfId="255"/>
    <cellStyle name="Standard 2 2 2 4 2 2" xfId="735"/>
    <cellStyle name="Standard 2 2 2 4 2 2 2" xfId="1537"/>
    <cellStyle name="Standard 2 2 2 4 2 2 2 2" xfId="3898"/>
    <cellStyle name="Standard 2 2 2 4 2 2 3" xfId="3097"/>
    <cellStyle name="Standard 2 2 2 4 2 2_Kat 2" xfId="1727"/>
    <cellStyle name="Standard 2 2 2 4 2 3" xfId="1057"/>
    <cellStyle name="Standard 2 2 2 4 2 3 2" xfId="3418"/>
    <cellStyle name="Standard 2 2 2 4 2 4" xfId="2617"/>
    <cellStyle name="Standard 2 2 2 4 2_Kat 2" xfId="1726"/>
    <cellStyle name="Standard 2 2 2 4 3" xfId="415"/>
    <cellStyle name="Standard 2 2 2 4 3 2" xfId="1217"/>
    <cellStyle name="Standard 2 2 2 4 3 2 2" xfId="3578"/>
    <cellStyle name="Standard 2 2 2 4 3 3" xfId="2777"/>
    <cellStyle name="Standard 2 2 2 4 3_Kat 2" xfId="1728"/>
    <cellStyle name="Standard 2 2 2 4 4" xfId="897"/>
    <cellStyle name="Standard 2 2 2 4 4 2" xfId="3258"/>
    <cellStyle name="Standard 2 2 2 4 5" xfId="2457"/>
    <cellStyle name="Standard 2 2 2 4_Kat 2" xfId="1725"/>
    <cellStyle name="Standard 2 2 2 5" xfId="175"/>
    <cellStyle name="Standard 2 2 2 5 2" xfId="495"/>
    <cellStyle name="Standard 2 2 2 5 2 2" xfId="1297"/>
    <cellStyle name="Standard 2 2 2 5 2 2 2" xfId="3658"/>
    <cellStyle name="Standard 2 2 2 5 2 3" xfId="2857"/>
    <cellStyle name="Standard 2 2 2 5 2_Kat 2" xfId="1730"/>
    <cellStyle name="Standard 2 2 2 5 3" xfId="977"/>
    <cellStyle name="Standard 2 2 2 5 3 2" xfId="3338"/>
    <cellStyle name="Standard 2 2 2 5 4" xfId="2537"/>
    <cellStyle name="Standard 2 2 2 5_Kat 2" xfId="1729"/>
    <cellStyle name="Standard 2 2 2 6" xfId="575"/>
    <cellStyle name="Standard 2 2 2 6 2" xfId="1377"/>
    <cellStyle name="Standard 2 2 2 6 2 2" xfId="3738"/>
    <cellStyle name="Standard 2 2 2 6 3" xfId="2937"/>
    <cellStyle name="Standard 2 2 2 6_Kat 2" xfId="1731"/>
    <cellStyle name="Standard 2 2 2 7" xfId="655"/>
    <cellStyle name="Standard 2 2 2 7 2" xfId="1457"/>
    <cellStyle name="Standard 2 2 2 7 2 2" xfId="3818"/>
    <cellStyle name="Standard 2 2 2 7 3" xfId="3017"/>
    <cellStyle name="Standard 2 2 2 7_Kat 2" xfId="1732"/>
    <cellStyle name="Standard 2 2 2 8" xfId="335"/>
    <cellStyle name="Standard 2 2 2 8 2" xfId="1137"/>
    <cellStyle name="Standard 2 2 2 8 2 2" xfId="3498"/>
    <cellStyle name="Standard 2 2 2 8 3" xfId="2697"/>
    <cellStyle name="Standard 2 2 2 8_Kat 2" xfId="1733"/>
    <cellStyle name="Standard 2 2 2 9" xfId="817"/>
    <cellStyle name="Standard 2 2 2 9 2" xfId="3178"/>
    <cellStyle name="Standard 2 2 2_Kat 2" xfId="1694"/>
    <cellStyle name="Standard 2 2 3" xfId="34"/>
    <cellStyle name="Standard 2 2 3 2" xfId="74"/>
    <cellStyle name="Standard 2 2 3 2 2" xfId="154"/>
    <cellStyle name="Standard 2 2 3 2 2 2" xfId="314"/>
    <cellStyle name="Standard 2 2 3 2 2 2 2" xfId="794"/>
    <cellStyle name="Standard 2 2 3 2 2 2 2 2" xfId="1596"/>
    <cellStyle name="Standard 2 2 3 2 2 2 2 2 2" xfId="3957"/>
    <cellStyle name="Standard 2 2 3 2 2 2 2 3" xfId="3156"/>
    <cellStyle name="Standard 2 2 3 2 2 2 2_Kat 2" xfId="1738"/>
    <cellStyle name="Standard 2 2 3 2 2 2 3" xfId="1116"/>
    <cellStyle name="Standard 2 2 3 2 2 2 3 2" xfId="3477"/>
    <cellStyle name="Standard 2 2 3 2 2 2 4" xfId="2676"/>
    <cellStyle name="Standard 2 2 3 2 2 2_Kat 2" xfId="1737"/>
    <cellStyle name="Standard 2 2 3 2 2 3" xfId="474"/>
    <cellStyle name="Standard 2 2 3 2 2 3 2" xfId="1276"/>
    <cellStyle name="Standard 2 2 3 2 2 3 2 2" xfId="3637"/>
    <cellStyle name="Standard 2 2 3 2 2 3 3" xfId="2836"/>
    <cellStyle name="Standard 2 2 3 2 2 3_Kat 2" xfId="1739"/>
    <cellStyle name="Standard 2 2 3 2 2 4" xfId="956"/>
    <cellStyle name="Standard 2 2 3 2 2 4 2" xfId="3317"/>
    <cellStyle name="Standard 2 2 3 2 2 5" xfId="2516"/>
    <cellStyle name="Standard 2 2 3 2 2_Kat 2" xfId="1736"/>
    <cellStyle name="Standard 2 2 3 2 3" xfId="234"/>
    <cellStyle name="Standard 2 2 3 2 3 2" xfId="554"/>
    <cellStyle name="Standard 2 2 3 2 3 2 2" xfId="1356"/>
    <cellStyle name="Standard 2 2 3 2 3 2 2 2" xfId="3717"/>
    <cellStyle name="Standard 2 2 3 2 3 2 3" xfId="2916"/>
    <cellStyle name="Standard 2 2 3 2 3 2_Kat 2" xfId="1741"/>
    <cellStyle name="Standard 2 2 3 2 3 3" xfId="1036"/>
    <cellStyle name="Standard 2 2 3 2 3 3 2" xfId="3397"/>
    <cellStyle name="Standard 2 2 3 2 3 4" xfId="2596"/>
    <cellStyle name="Standard 2 2 3 2 3_Kat 2" xfId="1740"/>
    <cellStyle name="Standard 2 2 3 2 4" xfId="634"/>
    <cellStyle name="Standard 2 2 3 2 4 2" xfId="1436"/>
    <cellStyle name="Standard 2 2 3 2 4 2 2" xfId="3797"/>
    <cellStyle name="Standard 2 2 3 2 4 3" xfId="2996"/>
    <cellStyle name="Standard 2 2 3 2 4_Kat 2" xfId="1742"/>
    <cellStyle name="Standard 2 2 3 2 5" xfId="714"/>
    <cellStyle name="Standard 2 2 3 2 5 2" xfId="1516"/>
    <cellStyle name="Standard 2 2 3 2 5 2 2" xfId="3877"/>
    <cellStyle name="Standard 2 2 3 2 5 3" xfId="3076"/>
    <cellStyle name="Standard 2 2 3 2 5_Kat 2" xfId="1743"/>
    <cellStyle name="Standard 2 2 3 2 6" xfId="394"/>
    <cellStyle name="Standard 2 2 3 2 6 2" xfId="1196"/>
    <cellStyle name="Standard 2 2 3 2 6 2 2" xfId="3557"/>
    <cellStyle name="Standard 2 2 3 2 6 3" xfId="2756"/>
    <cellStyle name="Standard 2 2 3 2 6_Kat 2" xfId="1744"/>
    <cellStyle name="Standard 2 2 3 2 7" xfId="876"/>
    <cellStyle name="Standard 2 2 3 2 7 2" xfId="3237"/>
    <cellStyle name="Standard 2 2 3 2 8" xfId="2436"/>
    <cellStyle name="Standard 2 2 3 2_Kat 2" xfId="1735"/>
    <cellStyle name="Standard 2 2 3 3" xfId="114"/>
    <cellStyle name="Standard 2 2 3 3 2" xfId="274"/>
    <cellStyle name="Standard 2 2 3 3 2 2" xfId="754"/>
    <cellStyle name="Standard 2 2 3 3 2 2 2" xfId="1556"/>
    <cellStyle name="Standard 2 2 3 3 2 2 2 2" xfId="3917"/>
    <cellStyle name="Standard 2 2 3 3 2 2 3" xfId="3116"/>
    <cellStyle name="Standard 2 2 3 3 2 2_Kat 2" xfId="1747"/>
    <cellStyle name="Standard 2 2 3 3 2 3" xfId="1076"/>
    <cellStyle name="Standard 2 2 3 3 2 3 2" xfId="3437"/>
    <cellStyle name="Standard 2 2 3 3 2 4" xfId="2636"/>
    <cellStyle name="Standard 2 2 3 3 2_Kat 2" xfId="1746"/>
    <cellStyle name="Standard 2 2 3 3 3" xfId="434"/>
    <cellStyle name="Standard 2 2 3 3 3 2" xfId="1236"/>
    <cellStyle name="Standard 2 2 3 3 3 2 2" xfId="3597"/>
    <cellStyle name="Standard 2 2 3 3 3 3" xfId="2796"/>
    <cellStyle name="Standard 2 2 3 3 3_Kat 2" xfId="1748"/>
    <cellStyle name="Standard 2 2 3 3 4" xfId="916"/>
    <cellStyle name="Standard 2 2 3 3 4 2" xfId="3277"/>
    <cellStyle name="Standard 2 2 3 3 5" xfId="2476"/>
    <cellStyle name="Standard 2 2 3 3_Kat 2" xfId="1745"/>
    <cellStyle name="Standard 2 2 3 4" xfId="194"/>
    <cellStyle name="Standard 2 2 3 4 2" xfId="514"/>
    <cellStyle name="Standard 2 2 3 4 2 2" xfId="1316"/>
    <cellStyle name="Standard 2 2 3 4 2 2 2" xfId="3677"/>
    <cellStyle name="Standard 2 2 3 4 2 3" xfId="2876"/>
    <cellStyle name="Standard 2 2 3 4 2_Kat 2" xfId="1750"/>
    <cellStyle name="Standard 2 2 3 4 3" xfId="996"/>
    <cellStyle name="Standard 2 2 3 4 3 2" xfId="3357"/>
    <cellStyle name="Standard 2 2 3 4 4" xfId="2556"/>
    <cellStyle name="Standard 2 2 3 4_Kat 2" xfId="1749"/>
    <cellStyle name="Standard 2 2 3 5" xfId="594"/>
    <cellStyle name="Standard 2 2 3 5 2" xfId="1396"/>
    <cellStyle name="Standard 2 2 3 5 2 2" xfId="3757"/>
    <cellStyle name="Standard 2 2 3 5 3" xfId="2956"/>
    <cellStyle name="Standard 2 2 3 5_Kat 2" xfId="1751"/>
    <cellStyle name="Standard 2 2 3 6" xfId="674"/>
    <cellStyle name="Standard 2 2 3 6 2" xfId="1476"/>
    <cellStyle name="Standard 2 2 3 6 2 2" xfId="3837"/>
    <cellStyle name="Standard 2 2 3 6 3" xfId="3036"/>
    <cellStyle name="Standard 2 2 3 6_Kat 2" xfId="1752"/>
    <cellStyle name="Standard 2 2 3 7" xfId="354"/>
    <cellStyle name="Standard 2 2 3 7 2" xfId="1156"/>
    <cellStyle name="Standard 2 2 3 7 2 2" xfId="3517"/>
    <cellStyle name="Standard 2 2 3 7 3" xfId="2716"/>
    <cellStyle name="Standard 2 2 3 7_Kat 2" xfId="1753"/>
    <cellStyle name="Standard 2 2 3 8" xfId="836"/>
    <cellStyle name="Standard 2 2 3 8 2" xfId="3197"/>
    <cellStyle name="Standard 2 2 3 9" xfId="2396"/>
    <cellStyle name="Standard 2 2 3_Kat 2" xfId="1734"/>
    <cellStyle name="Standard 2 2 4" xfId="54"/>
    <cellStyle name="Standard 2 2 4 2" xfId="134"/>
    <cellStyle name="Standard 2 2 4 2 2" xfId="294"/>
    <cellStyle name="Standard 2 2 4 2 2 2" xfId="774"/>
    <cellStyle name="Standard 2 2 4 2 2 2 2" xfId="1576"/>
    <cellStyle name="Standard 2 2 4 2 2 2 2 2" xfId="3937"/>
    <cellStyle name="Standard 2 2 4 2 2 2 3" xfId="3136"/>
    <cellStyle name="Standard 2 2 4 2 2 2_Kat 2" xfId="1757"/>
    <cellStyle name="Standard 2 2 4 2 2 3" xfId="1096"/>
    <cellStyle name="Standard 2 2 4 2 2 3 2" xfId="3457"/>
    <cellStyle name="Standard 2 2 4 2 2 4" xfId="2656"/>
    <cellStyle name="Standard 2 2 4 2 2_Kat 2" xfId="1756"/>
    <cellStyle name="Standard 2 2 4 2 3" xfId="454"/>
    <cellStyle name="Standard 2 2 4 2 3 2" xfId="1256"/>
    <cellStyle name="Standard 2 2 4 2 3 2 2" xfId="3617"/>
    <cellStyle name="Standard 2 2 4 2 3 3" xfId="2816"/>
    <cellStyle name="Standard 2 2 4 2 3_Kat 2" xfId="1758"/>
    <cellStyle name="Standard 2 2 4 2 4" xfId="936"/>
    <cellStyle name="Standard 2 2 4 2 4 2" xfId="3297"/>
    <cellStyle name="Standard 2 2 4 2 5" xfId="2496"/>
    <cellStyle name="Standard 2 2 4 2_Kat 2" xfId="1755"/>
    <cellStyle name="Standard 2 2 4 3" xfId="214"/>
    <cellStyle name="Standard 2 2 4 3 2" xfId="534"/>
    <cellStyle name="Standard 2 2 4 3 2 2" xfId="1336"/>
    <cellStyle name="Standard 2 2 4 3 2 2 2" xfId="3697"/>
    <cellStyle name="Standard 2 2 4 3 2 3" xfId="2896"/>
    <cellStyle name="Standard 2 2 4 3 2_Kat 2" xfId="1760"/>
    <cellStyle name="Standard 2 2 4 3 3" xfId="1016"/>
    <cellStyle name="Standard 2 2 4 3 3 2" xfId="3377"/>
    <cellStyle name="Standard 2 2 4 3 4" xfId="2576"/>
    <cellStyle name="Standard 2 2 4 3_Kat 2" xfId="1759"/>
    <cellStyle name="Standard 2 2 4 4" xfId="614"/>
    <cellStyle name="Standard 2 2 4 4 2" xfId="1416"/>
    <cellStyle name="Standard 2 2 4 4 2 2" xfId="3777"/>
    <cellStyle name="Standard 2 2 4 4 3" xfId="2976"/>
    <cellStyle name="Standard 2 2 4 4_Kat 2" xfId="1761"/>
    <cellStyle name="Standard 2 2 4 5" xfId="694"/>
    <cellStyle name="Standard 2 2 4 5 2" xfId="1496"/>
    <cellStyle name="Standard 2 2 4 5 2 2" xfId="3857"/>
    <cellStyle name="Standard 2 2 4 5 3" xfId="3056"/>
    <cellStyle name="Standard 2 2 4 5_Kat 2" xfId="1762"/>
    <cellStyle name="Standard 2 2 4 6" xfId="374"/>
    <cellStyle name="Standard 2 2 4 6 2" xfId="1176"/>
    <cellStyle name="Standard 2 2 4 6 2 2" xfId="3537"/>
    <cellStyle name="Standard 2 2 4 6 3" xfId="2736"/>
    <cellStyle name="Standard 2 2 4 6_Kat 2" xfId="1763"/>
    <cellStyle name="Standard 2 2 4 7" xfId="856"/>
    <cellStyle name="Standard 2 2 4 7 2" xfId="3217"/>
    <cellStyle name="Standard 2 2 4 8" xfId="2416"/>
    <cellStyle name="Standard 2 2 4_Kat 2" xfId="1754"/>
    <cellStyle name="Standard 2 2 5" xfId="94"/>
    <cellStyle name="Standard 2 2 5 2" xfId="254"/>
    <cellStyle name="Standard 2 2 5 2 2" xfId="734"/>
    <cellStyle name="Standard 2 2 5 2 2 2" xfId="1536"/>
    <cellStyle name="Standard 2 2 5 2 2 2 2" xfId="3897"/>
    <cellStyle name="Standard 2 2 5 2 2 3" xfId="3096"/>
    <cellStyle name="Standard 2 2 5 2 2_Kat 2" xfId="1766"/>
    <cellStyle name="Standard 2 2 5 2 3" xfId="1056"/>
    <cellStyle name="Standard 2 2 5 2 3 2" xfId="3417"/>
    <cellStyle name="Standard 2 2 5 2 4" xfId="2616"/>
    <cellStyle name="Standard 2 2 5 2_Kat 2" xfId="1765"/>
    <cellStyle name="Standard 2 2 5 3" xfId="414"/>
    <cellStyle name="Standard 2 2 5 3 2" xfId="1216"/>
    <cellStyle name="Standard 2 2 5 3 2 2" xfId="3577"/>
    <cellStyle name="Standard 2 2 5 3 3" xfId="2776"/>
    <cellStyle name="Standard 2 2 5 3_Kat 2" xfId="1767"/>
    <cellStyle name="Standard 2 2 5 4" xfId="896"/>
    <cellStyle name="Standard 2 2 5 4 2" xfId="3257"/>
    <cellStyle name="Standard 2 2 5 5" xfId="2456"/>
    <cellStyle name="Standard 2 2 5_Kat 2" xfId="1764"/>
    <cellStyle name="Standard 2 2 6" xfId="174"/>
    <cellStyle name="Standard 2 2 6 2" xfId="494"/>
    <cellStyle name="Standard 2 2 6 2 2" xfId="1296"/>
    <cellStyle name="Standard 2 2 6 2 2 2" xfId="3657"/>
    <cellStyle name="Standard 2 2 6 2 3" xfId="2856"/>
    <cellStyle name="Standard 2 2 6 2_Kat 2" xfId="1769"/>
    <cellStyle name="Standard 2 2 6 3" xfId="976"/>
    <cellStyle name="Standard 2 2 6 3 2" xfId="3337"/>
    <cellStyle name="Standard 2 2 6 4" xfId="2536"/>
    <cellStyle name="Standard 2 2 6_Kat 2" xfId="1768"/>
    <cellStyle name="Standard 2 2 7" xfId="574"/>
    <cellStyle name="Standard 2 2 7 2" xfId="1376"/>
    <cellStyle name="Standard 2 2 7 2 2" xfId="3737"/>
    <cellStyle name="Standard 2 2 7 3" xfId="2936"/>
    <cellStyle name="Standard 2 2 7_Kat 2" xfId="1770"/>
    <cellStyle name="Standard 2 2 8" xfId="654"/>
    <cellStyle name="Standard 2 2 8 2" xfId="1456"/>
    <cellStyle name="Standard 2 2 8 2 2" xfId="3817"/>
    <cellStyle name="Standard 2 2 8 3" xfId="3016"/>
    <cellStyle name="Standard 2 2 8_Kat 2" xfId="1771"/>
    <cellStyle name="Standard 2 2 9" xfId="334"/>
    <cellStyle name="Standard 2 2 9 2" xfId="1136"/>
    <cellStyle name="Standard 2 2 9 2 2" xfId="3497"/>
    <cellStyle name="Standard 2 2 9 3" xfId="2696"/>
    <cellStyle name="Standard 2 2 9_Kat 2" xfId="1772"/>
    <cellStyle name="Standard 2 2_EDV" xfId="21"/>
    <cellStyle name="Standard 2 3" xfId="11"/>
    <cellStyle name="Standard 2 3 10" xfId="818"/>
    <cellStyle name="Standard 2 3 10 2" xfId="3179"/>
    <cellStyle name="Standard 2 3 11" xfId="2378"/>
    <cellStyle name="Standard 2 3 2" xfId="12"/>
    <cellStyle name="Standard 2 3 2 10" xfId="2379"/>
    <cellStyle name="Standard 2 3 2 2" xfId="37"/>
    <cellStyle name="Standard 2 3 2 2 2" xfId="77"/>
    <cellStyle name="Standard 2 3 2 2 2 2" xfId="157"/>
    <cellStyle name="Standard 2 3 2 2 2 2 2" xfId="317"/>
    <cellStyle name="Standard 2 3 2 2 2 2 2 2" xfId="797"/>
    <cellStyle name="Standard 2 3 2 2 2 2 2 2 2" xfId="1599"/>
    <cellStyle name="Standard 2 3 2 2 2 2 2 2 2 2" xfId="3960"/>
    <cellStyle name="Standard 2 3 2 2 2 2 2 2 3" xfId="3159"/>
    <cellStyle name="Standard 2 3 2 2 2 2 2 2_Kat 2" xfId="1778"/>
    <cellStyle name="Standard 2 3 2 2 2 2 2 3" xfId="1119"/>
    <cellStyle name="Standard 2 3 2 2 2 2 2 3 2" xfId="3480"/>
    <cellStyle name="Standard 2 3 2 2 2 2 2 4" xfId="2679"/>
    <cellStyle name="Standard 2 3 2 2 2 2 2_Kat 2" xfId="1777"/>
    <cellStyle name="Standard 2 3 2 2 2 2 3" xfId="477"/>
    <cellStyle name="Standard 2 3 2 2 2 2 3 2" xfId="1279"/>
    <cellStyle name="Standard 2 3 2 2 2 2 3 2 2" xfId="3640"/>
    <cellStyle name="Standard 2 3 2 2 2 2 3 3" xfId="2839"/>
    <cellStyle name="Standard 2 3 2 2 2 2 3_Kat 2" xfId="1779"/>
    <cellStyle name="Standard 2 3 2 2 2 2 4" xfId="959"/>
    <cellStyle name="Standard 2 3 2 2 2 2 4 2" xfId="3320"/>
    <cellStyle name="Standard 2 3 2 2 2 2 5" xfId="2519"/>
    <cellStyle name="Standard 2 3 2 2 2 2_Kat 2" xfId="1776"/>
    <cellStyle name="Standard 2 3 2 2 2 3" xfId="237"/>
    <cellStyle name="Standard 2 3 2 2 2 3 2" xfId="557"/>
    <cellStyle name="Standard 2 3 2 2 2 3 2 2" xfId="1359"/>
    <cellStyle name="Standard 2 3 2 2 2 3 2 2 2" xfId="3720"/>
    <cellStyle name="Standard 2 3 2 2 2 3 2 3" xfId="2919"/>
    <cellStyle name="Standard 2 3 2 2 2 3 2_Kat 2" xfId="1781"/>
    <cellStyle name="Standard 2 3 2 2 2 3 3" xfId="1039"/>
    <cellStyle name="Standard 2 3 2 2 2 3 3 2" xfId="3400"/>
    <cellStyle name="Standard 2 3 2 2 2 3 4" xfId="2599"/>
    <cellStyle name="Standard 2 3 2 2 2 3_Kat 2" xfId="1780"/>
    <cellStyle name="Standard 2 3 2 2 2 4" xfId="637"/>
    <cellStyle name="Standard 2 3 2 2 2 4 2" xfId="1439"/>
    <cellStyle name="Standard 2 3 2 2 2 4 2 2" xfId="3800"/>
    <cellStyle name="Standard 2 3 2 2 2 4 3" xfId="2999"/>
    <cellStyle name="Standard 2 3 2 2 2 4_Kat 2" xfId="1782"/>
    <cellStyle name="Standard 2 3 2 2 2 5" xfId="717"/>
    <cellStyle name="Standard 2 3 2 2 2 5 2" xfId="1519"/>
    <cellStyle name="Standard 2 3 2 2 2 5 2 2" xfId="3880"/>
    <cellStyle name="Standard 2 3 2 2 2 5 3" xfId="3079"/>
    <cellStyle name="Standard 2 3 2 2 2 5_Kat 2" xfId="1783"/>
    <cellStyle name="Standard 2 3 2 2 2 6" xfId="397"/>
    <cellStyle name="Standard 2 3 2 2 2 6 2" xfId="1199"/>
    <cellStyle name="Standard 2 3 2 2 2 6 2 2" xfId="3560"/>
    <cellStyle name="Standard 2 3 2 2 2 6 3" xfId="2759"/>
    <cellStyle name="Standard 2 3 2 2 2 6_Kat 2" xfId="1784"/>
    <cellStyle name="Standard 2 3 2 2 2 7" xfId="879"/>
    <cellStyle name="Standard 2 3 2 2 2 7 2" xfId="3240"/>
    <cellStyle name="Standard 2 3 2 2 2 8" xfId="2439"/>
    <cellStyle name="Standard 2 3 2 2 2_Kat 2" xfId="1775"/>
    <cellStyle name="Standard 2 3 2 2 3" xfId="117"/>
    <cellStyle name="Standard 2 3 2 2 3 2" xfId="277"/>
    <cellStyle name="Standard 2 3 2 2 3 2 2" xfId="757"/>
    <cellStyle name="Standard 2 3 2 2 3 2 2 2" xfId="1559"/>
    <cellStyle name="Standard 2 3 2 2 3 2 2 2 2" xfId="3920"/>
    <cellStyle name="Standard 2 3 2 2 3 2 2 3" xfId="3119"/>
    <cellStyle name="Standard 2 3 2 2 3 2 2_Kat 2" xfId="1787"/>
    <cellStyle name="Standard 2 3 2 2 3 2 3" xfId="1079"/>
    <cellStyle name="Standard 2 3 2 2 3 2 3 2" xfId="3440"/>
    <cellStyle name="Standard 2 3 2 2 3 2 4" xfId="2639"/>
    <cellStyle name="Standard 2 3 2 2 3 2_Kat 2" xfId="1786"/>
    <cellStyle name="Standard 2 3 2 2 3 3" xfId="437"/>
    <cellStyle name="Standard 2 3 2 2 3 3 2" xfId="1239"/>
    <cellStyle name="Standard 2 3 2 2 3 3 2 2" xfId="3600"/>
    <cellStyle name="Standard 2 3 2 2 3 3 3" xfId="2799"/>
    <cellStyle name="Standard 2 3 2 2 3 3_Kat 2" xfId="1788"/>
    <cellStyle name="Standard 2 3 2 2 3 4" xfId="919"/>
    <cellStyle name="Standard 2 3 2 2 3 4 2" xfId="3280"/>
    <cellStyle name="Standard 2 3 2 2 3 5" xfId="2479"/>
    <cellStyle name="Standard 2 3 2 2 3_Kat 2" xfId="1785"/>
    <cellStyle name="Standard 2 3 2 2 4" xfId="197"/>
    <cellStyle name="Standard 2 3 2 2 4 2" xfId="517"/>
    <cellStyle name="Standard 2 3 2 2 4 2 2" xfId="1319"/>
    <cellStyle name="Standard 2 3 2 2 4 2 2 2" xfId="3680"/>
    <cellStyle name="Standard 2 3 2 2 4 2 3" xfId="2879"/>
    <cellStyle name="Standard 2 3 2 2 4 2_Kat 2" xfId="1790"/>
    <cellStyle name="Standard 2 3 2 2 4 3" xfId="999"/>
    <cellStyle name="Standard 2 3 2 2 4 3 2" xfId="3360"/>
    <cellStyle name="Standard 2 3 2 2 4 4" xfId="2559"/>
    <cellStyle name="Standard 2 3 2 2 4_Kat 2" xfId="1789"/>
    <cellStyle name="Standard 2 3 2 2 5" xfId="597"/>
    <cellStyle name="Standard 2 3 2 2 5 2" xfId="1399"/>
    <cellStyle name="Standard 2 3 2 2 5 2 2" xfId="3760"/>
    <cellStyle name="Standard 2 3 2 2 5 3" xfId="2959"/>
    <cellStyle name="Standard 2 3 2 2 5_Kat 2" xfId="1791"/>
    <cellStyle name="Standard 2 3 2 2 6" xfId="677"/>
    <cellStyle name="Standard 2 3 2 2 6 2" xfId="1479"/>
    <cellStyle name="Standard 2 3 2 2 6 2 2" xfId="3840"/>
    <cellStyle name="Standard 2 3 2 2 6 3" xfId="3039"/>
    <cellStyle name="Standard 2 3 2 2 6_Kat 2" xfId="1792"/>
    <cellStyle name="Standard 2 3 2 2 7" xfId="357"/>
    <cellStyle name="Standard 2 3 2 2 7 2" xfId="1159"/>
    <cellStyle name="Standard 2 3 2 2 7 2 2" xfId="3520"/>
    <cellStyle name="Standard 2 3 2 2 7 3" xfId="2719"/>
    <cellStyle name="Standard 2 3 2 2 7_Kat 2" xfId="1793"/>
    <cellStyle name="Standard 2 3 2 2 8" xfId="839"/>
    <cellStyle name="Standard 2 3 2 2 8 2" xfId="3200"/>
    <cellStyle name="Standard 2 3 2 2 9" xfId="2399"/>
    <cellStyle name="Standard 2 3 2 2_Kat 2" xfId="1774"/>
    <cellStyle name="Standard 2 3 2 3" xfId="57"/>
    <cellStyle name="Standard 2 3 2 3 2" xfId="137"/>
    <cellStyle name="Standard 2 3 2 3 2 2" xfId="297"/>
    <cellStyle name="Standard 2 3 2 3 2 2 2" xfId="777"/>
    <cellStyle name="Standard 2 3 2 3 2 2 2 2" xfId="1579"/>
    <cellStyle name="Standard 2 3 2 3 2 2 2 2 2" xfId="3940"/>
    <cellStyle name="Standard 2 3 2 3 2 2 2 3" xfId="3139"/>
    <cellStyle name="Standard 2 3 2 3 2 2 2_Kat 2" xfId="1797"/>
    <cellStyle name="Standard 2 3 2 3 2 2 3" xfId="1099"/>
    <cellStyle name="Standard 2 3 2 3 2 2 3 2" xfId="3460"/>
    <cellStyle name="Standard 2 3 2 3 2 2 4" xfId="2659"/>
    <cellStyle name="Standard 2 3 2 3 2 2_Kat 2" xfId="1796"/>
    <cellStyle name="Standard 2 3 2 3 2 3" xfId="457"/>
    <cellStyle name="Standard 2 3 2 3 2 3 2" xfId="1259"/>
    <cellStyle name="Standard 2 3 2 3 2 3 2 2" xfId="3620"/>
    <cellStyle name="Standard 2 3 2 3 2 3 3" xfId="2819"/>
    <cellStyle name="Standard 2 3 2 3 2 3_Kat 2" xfId="1798"/>
    <cellStyle name="Standard 2 3 2 3 2 4" xfId="939"/>
    <cellStyle name="Standard 2 3 2 3 2 4 2" xfId="3300"/>
    <cellStyle name="Standard 2 3 2 3 2 5" xfId="2499"/>
    <cellStyle name="Standard 2 3 2 3 2_Kat 2" xfId="1795"/>
    <cellStyle name="Standard 2 3 2 3 3" xfId="217"/>
    <cellStyle name="Standard 2 3 2 3 3 2" xfId="537"/>
    <cellStyle name="Standard 2 3 2 3 3 2 2" xfId="1339"/>
    <cellStyle name="Standard 2 3 2 3 3 2 2 2" xfId="3700"/>
    <cellStyle name="Standard 2 3 2 3 3 2 3" xfId="2899"/>
    <cellStyle name="Standard 2 3 2 3 3 2_Kat 2" xfId="1800"/>
    <cellStyle name="Standard 2 3 2 3 3 3" xfId="1019"/>
    <cellStyle name="Standard 2 3 2 3 3 3 2" xfId="3380"/>
    <cellStyle name="Standard 2 3 2 3 3 4" xfId="2579"/>
    <cellStyle name="Standard 2 3 2 3 3_Kat 2" xfId="1799"/>
    <cellStyle name="Standard 2 3 2 3 4" xfId="617"/>
    <cellStyle name="Standard 2 3 2 3 4 2" xfId="1419"/>
    <cellStyle name="Standard 2 3 2 3 4 2 2" xfId="3780"/>
    <cellStyle name="Standard 2 3 2 3 4 3" xfId="2979"/>
    <cellStyle name="Standard 2 3 2 3 4_Kat 2" xfId="1801"/>
    <cellStyle name="Standard 2 3 2 3 5" xfId="697"/>
    <cellStyle name="Standard 2 3 2 3 5 2" xfId="1499"/>
    <cellStyle name="Standard 2 3 2 3 5 2 2" xfId="3860"/>
    <cellStyle name="Standard 2 3 2 3 5 3" xfId="3059"/>
    <cellStyle name="Standard 2 3 2 3 5_Kat 2" xfId="1802"/>
    <cellStyle name="Standard 2 3 2 3 6" xfId="377"/>
    <cellStyle name="Standard 2 3 2 3 6 2" xfId="1179"/>
    <cellStyle name="Standard 2 3 2 3 6 2 2" xfId="3540"/>
    <cellStyle name="Standard 2 3 2 3 6 3" xfId="2739"/>
    <cellStyle name="Standard 2 3 2 3 6_Kat 2" xfId="1803"/>
    <cellStyle name="Standard 2 3 2 3 7" xfId="859"/>
    <cellStyle name="Standard 2 3 2 3 7 2" xfId="3220"/>
    <cellStyle name="Standard 2 3 2 3 8" xfId="2419"/>
    <cellStyle name="Standard 2 3 2 3_Kat 2" xfId="1794"/>
    <cellStyle name="Standard 2 3 2 4" xfId="97"/>
    <cellStyle name="Standard 2 3 2 4 2" xfId="257"/>
    <cellStyle name="Standard 2 3 2 4 2 2" xfId="737"/>
    <cellStyle name="Standard 2 3 2 4 2 2 2" xfId="1539"/>
    <cellStyle name="Standard 2 3 2 4 2 2 2 2" xfId="3900"/>
    <cellStyle name="Standard 2 3 2 4 2 2 3" xfId="3099"/>
    <cellStyle name="Standard 2 3 2 4 2 2_Kat 2" xfId="1806"/>
    <cellStyle name="Standard 2 3 2 4 2 3" xfId="1059"/>
    <cellStyle name="Standard 2 3 2 4 2 3 2" xfId="3420"/>
    <cellStyle name="Standard 2 3 2 4 2 4" xfId="2619"/>
    <cellStyle name="Standard 2 3 2 4 2_Kat 2" xfId="1805"/>
    <cellStyle name="Standard 2 3 2 4 3" xfId="417"/>
    <cellStyle name="Standard 2 3 2 4 3 2" xfId="1219"/>
    <cellStyle name="Standard 2 3 2 4 3 2 2" xfId="3580"/>
    <cellStyle name="Standard 2 3 2 4 3 3" xfId="2779"/>
    <cellStyle name="Standard 2 3 2 4 3_Kat 2" xfId="1807"/>
    <cellStyle name="Standard 2 3 2 4 4" xfId="899"/>
    <cellStyle name="Standard 2 3 2 4 4 2" xfId="3260"/>
    <cellStyle name="Standard 2 3 2 4 5" xfId="2459"/>
    <cellStyle name="Standard 2 3 2 4_Kat 2" xfId="1804"/>
    <cellStyle name="Standard 2 3 2 5" xfId="177"/>
    <cellStyle name="Standard 2 3 2 5 2" xfId="497"/>
    <cellStyle name="Standard 2 3 2 5 2 2" xfId="1299"/>
    <cellStyle name="Standard 2 3 2 5 2 2 2" xfId="3660"/>
    <cellStyle name="Standard 2 3 2 5 2 3" xfId="2859"/>
    <cellStyle name="Standard 2 3 2 5 2_Kat 2" xfId="1809"/>
    <cellStyle name="Standard 2 3 2 5 3" xfId="979"/>
    <cellStyle name="Standard 2 3 2 5 3 2" xfId="3340"/>
    <cellStyle name="Standard 2 3 2 5 4" xfId="2539"/>
    <cellStyle name="Standard 2 3 2 5_Kat 2" xfId="1808"/>
    <cellStyle name="Standard 2 3 2 6" xfId="577"/>
    <cellStyle name="Standard 2 3 2 6 2" xfId="1379"/>
    <cellStyle name="Standard 2 3 2 6 2 2" xfId="3740"/>
    <cellStyle name="Standard 2 3 2 6 3" xfId="2939"/>
    <cellStyle name="Standard 2 3 2 6_Kat 2" xfId="1810"/>
    <cellStyle name="Standard 2 3 2 7" xfId="657"/>
    <cellStyle name="Standard 2 3 2 7 2" xfId="1459"/>
    <cellStyle name="Standard 2 3 2 7 2 2" xfId="3820"/>
    <cellStyle name="Standard 2 3 2 7 3" xfId="3019"/>
    <cellStyle name="Standard 2 3 2 7_Kat 2" xfId="1811"/>
    <cellStyle name="Standard 2 3 2 8" xfId="337"/>
    <cellStyle name="Standard 2 3 2 8 2" xfId="1139"/>
    <cellStyle name="Standard 2 3 2 8 2 2" xfId="3500"/>
    <cellStyle name="Standard 2 3 2 8 3" xfId="2699"/>
    <cellStyle name="Standard 2 3 2 8_Kat 2" xfId="1812"/>
    <cellStyle name="Standard 2 3 2 9" xfId="819"/>
    <cellStyle name="Standard 2 3 2 9 2" xfId="3180"/>
    <cellStyle name="Standard 2 3 2_Kat 2" xfId="1773"/>
    <cellStyle name="Standard 2 3 3" xfId="36"/>
    <cellStyle name="Standard 2 3 3 2" xfId="76"/>
    <cellStyle name="Standard 2 3 3 2 2" xfId="156"/>
    <cellStyle name="Standard 2 3 3 2 2 2" xfId="316"/>
    <cellStyle name="Standard 2 3 3 2 2 2 2" xfId="796"/>
    <cellStyle name="Standard 2 3 3 2 2 2 2 2" xfId="1598"/>
    <cellStyle name="Standard 2 3 3 2 2 2 2 2 2" xfId="3959"/>
    <cellStyle name="Standard 2 3 3 2 2 2 2 3" xfId="3158"/>
    <cellStyle name="Standard 2 3 3 2 2 2 2_Kat 2" xfId="1817"/>
    <cellStyle name="Standard 2 3 3 2 2 2 3" xfId="1118"/>
    <cellStyle name="Standard 2 3 3 2 2 2 3 2" xfId="3479"/>
    <cellStyle name="Standard 2 3 3 2 2 2 4" xfId="2678"/>
    <cellStyle name="Standard 2 3 3 2 2 2_Kat 2" xfId="1816"/>
    <cellStyle name="Standard 2 3 3 2 2 3" xfId="476"/>
    <cellStyle name="Standard 2 3 3 2 2 3 2" xfId="1278"/>
    <cellStyle name="Standard 2 3 3 2 2 3 2 2" xfId="3639"/>
    <cellStyle name="Standard 2 3 3 2 2 3 3" xfId="2838"/>
    <cellStyle name="Standard 2 3 3 2 2 3_Kat 2" xfId="1818"/>
    <cellStyle name="Standard 2 3 3 2 2 4" xfId="958"/>
    <cellStyle name="Standard 2 3 3 2 2 4 2" xfId="3319"/>
    <cellStyle name="Standard 2 3 3 2 2 5" xfId="2518"/>
    <cellStyle name="Standard 2 3 3 2 2_Kat 2" xfId="1815"/>
    <cellStyle name="Standard 2 3 3 2 3" xfId="236"/>
    <cellStyle name="Standard 2 3 3 2 3 2" xfId="556"/>
    <cellStyle name="Standard 2 3 3 2 3 2 2" xfId="1358"/>
    <cellStyle name="Standard 2 3 3 2 3 2 2 2" xfId="3719"/>
    <cellStyle name="Standard 2 3 3 2 3 2 3" xfId="2918"/>
    <cellStyle name="Standard 2 3 3 2 3 2_Kat 2" xfId="1820"/>
    <cellStyle name="Standard 2 3 3 2 3 3" xfId="1038"/>
    <cellStyle name="Standard 2 3 3 2 3 3 2" xfId="3399"/>
    <cellStyle name="Standard 2 3 3 2 3 4" xfId="2598"/>
    <cellStyle name="Standard 2 3 3 2 3_Kat 2" xfId="1819"/>
    <cellStyle name="Standard 2 3 3 2 4" xfId="636"/>
    <cellStyle name="Standard 2 3 3 2 4 2" xfId="1438"/>
    <cellStyle name="Standard 2 3 3 2 4 2 2" xfId="3799"/>
    <cellStyle name="Standard 2 3 3 2 4 3" xfId="2998"/>
    <cellStyle name="Standard 2 3 3 2 4_Kat 2" xfId="1821"/>
    <cellStyle name="Standard 2 3 3 2 5" xfId="716"/>
    <cellStyle name="Standard 2 3 3 2 5 2" xfId="1518"/>
    <cellStyle name="Standard 2 3 3 2 5 2 2" xfId="3879"/>
    <cellStyle name="Standard 2 3 3 2 5 3" xfId="3078"/>
    <cellStyle name="Standard 2 3 3 2 5_Kat 2" xfId="1822"/>
    <cellStyle name="Standard 2 3 3 2 6" xfId="396"/>
    <cellStyle name="Standard 2 3 3 2 6 2" xfId="1198"/>
    <cellStyle name="Standard 2 3 3 2 6 2 2" xfId="3559"/>
    <cellStyle name="Standard 2 3 3 2 6 3" xfId="2758"/>
    <cellStyle name="Standard 2 3 3 2 6_Kat 2" xfId="1823"/>
    <cellStyle name="Standard 2 3 3 2 7" xfId="878"/>
    <cellStyle name="Standard 2 3 3 2 7 2" xfId="3239"/>
    <cellStyle name="Standard 2 3 3 2 8" xfId="2438"/>
    <cellStyle name="Standard 2 3 3 2_Kat 2" xfId="1814"/>
    <cellStyle name="Standard 2 3 3 3" xfId="116"/>
    <cellStyle name="Standard 2 3 3 3 2" xfId="276"/>
    <cellStyle name="Standard 2 3 3 3 2 2" xfId="756"/>
    <cellStyle name="Standard 2 3 3 3 2 2 2" xfId="1558"/>
    <cellStyle name="Standard 2 3 3 3 2 2 2 2" xfId="3919"/>
    <cellStyle name="Standard 2 3 3 3 2 2 3" xfId="3118"/>
    <cellStyle name="Standard 2 3 3 3 2 2_Kat 2" xfId="1826"/>
    <cellStyle name="Standard 2 3 3 3 2 3" xfId="1078"/>
    <cellStyle name="Standard 2 3 3 3 2 3 2" xfId="3439"/>
    <cellStyle name="Standard 2 3 3 3 2 4" xfId="2638"/>
    <cellStyle name="Standard 2 3 3 3 2_Kat 2" xfId="1825"/>
    <cellStyle name="Standard 2 3 3 3 3" xfId="436"/>
    <cellStyle name="Standard 2 3 3 3 3 2" xfId="1238"/>
    <cellStyle name="Standard 2 3 3 3 3 2 2" xfId="3599"/>
    <cellStyle name="Standard 2 3 3 3 3 3" xfId="2798"/>
    <cellStyle name="Standard 2 3 3 3 3_Kat 2" xfId="1827"/>
    <cellStyle name="Standard 2 3 3 3 4" xfId="918"/>
    <cellStyle name="Standard 2 3 3 3 4 2" xfId="3279"/>
    <cellStyle name="Standard 2 3 3 3 5" xfId="2478"/>
    <cellStyle name="Standard 2 3 3 3_Kat 2" xfId="1824"/>
    <cellStyle name="Standard 2 3 3 4" xfId="196"/>
    <cellStyle name="Standard 2 3 3 4 2" xfId="516"/>
    <cellStyle name="Standard 2 3 3 4 2 2" xfId="1318"/>
    <cellStyle name="Standard 2 3 3 4 2 2 2" xfId="3679"/>
    <cellStyle name="Standard 2 3 3 4 2 3" xfId="2878"/>
    <cellStyle name="Standard 2 3 3 4 2_Kat 2" xfId="1829"/>
    <cellStyle name="Standard 2 3 3 4 3" xfId="998"/>
    <cellStyle name="Standard 2 3 3 4 3 2" xfId="3359"/>
    <cellStyle name="Standard 2 3 3 4 4" xfId="2558"/>
    <cellStyle name="Standard 2 3 3 4_Kat 2" xfId="1828"/>
    <cellStyle name="Standard 2 3 3 5" xfId="596"/>
    <cellStyle name="Standard 2 3 3 5 2" xfId="1398"/>
    <cellStyle name="Standard 2 3 3 5 2 2" xfId="3759"/>
    <cellStyle name="Standard 2 3 3 5 3" xfId="2958"/>
    <cellStyle name="Standard 2 3 3 5_Kat 2" xfId="1830"/>
    <cellStyle name="Standard 2 3 3 6" xfId="676"/>
    <cellStyle name="Standard 2 3 3 6 2" xfId="1478"/>
    <cellStyle name="Standard 2 3 3 6 2 2" xfId="3839"/>
    <cellStyle name="Standard 2 3 3 6 3" xfId="3038"/>
    <cellStyle name="Standard 2 3 3 6_Kat 2" xfId="1831"/>
    <cellStyle name="Standard 2 3 3 7" xfId="356"/>
    <cellStyle name="Standard 2 3 3 7 2" xfId="1158"/>
    <cellStyle name="Standard 2 3 3 7 2 2" xfId="3519"/>
    <cellStyle name="Standard 2 3 3 7 3" xfId="2718"/>
    <cellStyle name="Standard 2 3 3 7_Kat 2" xfId="1832"/>
    <cellStyle name="Standard 2 3 3 8" xfId="838"/>
    <cellStyle name="Standard 2 3 3 8 2" xfId="3199"/>
    <cellStyle name="Standard 2 3 3 9" xfId="2398"/>
    <cellStyle name="Standard 2 3 3_Kat 2" xfId="1813"/>
    <cellStyle name="Standard 2 3 4" xfId="56"/>
    <cellStyle name="Standard 2 3 4 2" xfId="136"/>
    <cellStyle name="Standard 2 3 4 2 2" xfId="296"/>
    <cellStyle name="Standard 2 3 4 2 2 2" xfId="776"/>
    <cellStyle name="Standard 2 3 4 2 2 2 2" xfId="1578"/>
    <cellStyle name="Standard 2 3 4 2 2 2 2 2" xfId="3939"/>
    <cellStyle name="Standard 2 3 4 2 2 2 3" xfId="3138"/>
    <cellStyle name="Standard 2 3 4 2 2 2_Kat 2" xfId="1836"/>
    <cellStyle name="Standard 2 3 4 2 2 3" xfId="1098"/>
    <cellStyle name="Standard 2 3 4 2 2 3 2" xfId="3459"/>
    <cellStyle name="Standard 2 3 4 2 2 4" xfId="2658"/>
    <cellStyle name="Standard 2 3 4 2 2_Kat 2" xfId="1835"/>
    <cellStyle name="Standard 2 3 4 2 3" xfId="456"/>
    <cellStyle name="Standard 2 3 4 2 3 2" xfId="1258"/>
    <cellStyle name="Standard 2 3 4 2 3 2 2" xfId="3619"/>
    <cellStyle name="Standard 2 3 4 2 3 3" xfId="2818"/>
    <cellStyle name="Standard 2 3 4 2 3_Kat 2" xfId="1837"/>
    <cellStyle name="Standard 2 3 4 2 4" xfId="938"/>
    <cellStyle name="Standard 2 3 4 2 4 2" xfId="3299"/>
    <cellStyle name="Standard 2 3 4 2 5" xfId="2498"/>
    <cellStyle name="Standard 2 3 4 2_Kat 2" xfId="1834"/>
    <cellStyle name="Standard 2 3 4 3" xfId="216"/>
    <cellStyle name="Standard 2 3 4 3 2" xfId="536"/>
    <cellStyle name="Standard 2 3 4 3 2 2" xfId="1338"/>
    <cellStyle name="Standard 2 3 4 3 2 2 2" xfId="3699"/>
    <cellStyle name="Standard 2 3 4 3 2 3" xfId="2898"/>
    <cellStyle name="Standard 2 3 4 3 2_Kat 2" xfId="1839"/>
    <cellStyle name="Standard 2 3 4 3 3" xfId="1018"/>
    <cellStyle name="Standard 2 3 4 3 3 2" xfId="3379"/>
    <cellStyle name="Standard 2 3 4 3 4" xfId="2578"/>
    <cellStyle name="Standard 2 3 4 3_Kat 2" xfId="1838"/>
    <cellStyle name="Standard 2 3 4 4" xfId="616"/>
    <cellStyle name="Standard 2 3 4 4 2" xfId="1418"/>
    <cellStyle name="Standard 2 3 4 4 2 2" xfId="3779"/>
    <cellStyle name="Standard 2 3 4 4 3" xfId="2978"/>
    <cellStyle name="Standard 2 3 4 4_Kat 2" xfId="1840"/>
    <cellStyle name="Standard 2 3 4 5" xfId="696"/>
    <cellStyle name="Standard 2 3 4 5 2" xfId="1498"/>
    <cellStyle name="Standard 2 3 4 5 2 2" xfId="3859"/>
    <cellStyle name="Standard 2 3 4 5 3" xfId="3058"/>
    <cellStyle name="Standard 2 3 4 5_Kat 2" xfId="1841"/>
    <cellStyle name="Standard 2 3 4 6" xfId="376"/>
    <cellStyle name="Standard 2 3 4 6 2" xfId="1178"/>
    <cellStyle name="Standard 2 3 4 6 2 2" xfId="3539"/>
    <cellStyle name="Standard 2 3 4 6 3" xfId="2738"/>
    <cellStyle name="Standard 2 3 4 6_Kat 2" xfId="1842"/>
    <cellStyle name="Standard 2 3 4 7" xfId="858"/>
    <cellStyle name="Standard 2 3 4 7 2" xfId="3219"/>
    <cellStyle name="Standard 2 3 4 8" xfId="2418"/>
    <cellStyle name="Standard 2 3 4_Kat 2" xfId="1833"/>
    <cellStyle name="Standard 2 3 5" xfId="96"/>
    <cellStyle name="Standard 2 3 5 2" xfId="256"/>
    <cellStyle name="Standard 2 3 5 2 2" xfId="736"/>
    <cellStyle name="Standard 2 3 5 2 2 2" xfId="1538"/>
    <cellStyle name="Standard 2 3 5 2 2 2 2" xfId="3899"/>
    <cellStyle name="Standard 2 3 5 2 2 3" xfId="3098"/>
    <cellStyle name="Standard 2 3 5 2 2_Kat 2" xfId="1845"/>
    <cellStyle name="Standard 2 3 5 2 3" xfId="1058"/>
    <cellStyle name="Standard 2 3 5 2 3 2" xfId="3419"/>
    <cellStyle name="Standard 2 3 5 2 4" xfId="2618"/>
    <cellStyle name="Standard 2 3 5 2_Kat 2" xfId="1844"/>
    <cellStyle name="Standard 2 3 5 3" xfId="416"/>
    <cellStyle name="Standard 2 3 5 3 2" xfId="1218"/>
    <cellStyle name="Standard 2 3 5 3 2 2" xfId="3579"/>
    <cellStyle name="Standard 2 3 5 3 3" xfId="2778"/>
    <cellStyle name="Standard 2 3 5 3_Kat 2" xfId="1846"/>
    <cellStyle name="Standard 2 3 5 4" xfId="898"/>
    <cellStyle name="Standard 2 3 5 4 2" xfId="3259"/>
    <cellStyle name="Standard 2 3 5 5" xfId="2458"/>
    <cellStyle name="Standard 2 3 5_Kat 2" xfId="1843"/>
    <cellStyle name="Standard 2 3 6" xfId="176"/>
    <cellStyle name="Standard 2 3 6 2" xfId="496"/>
    <cellStyle name="Standard 2 3 6 2 2" xfId="1298"/>
    <cellStyle name="Standard 2 3 6 2 2 2" xfId="3659"/>
    <cellStyle name="Standard 2 3 6 2 3" xfId="2858"/>
    <cellStyle name="Standard 2 3 6 2_Kat 2" xfId="1848"/>
    <cellStyle name="Standard 2 3 6 3" xfId="978"/>
    <cellStyle name="Standard 2 3 6 3 2" xfId="3339"/>
    <cellStyle name="Standard 2 3 6 4" xfId="2538"/>
    <cellStyle name="Standard 2 3 6_Kat 2" xfId="1847"/>
    <cellStyle name="Standard 2 3 7" xfId="576"/>
    <cellStyle name="Standard 2 3 7 2" xfId="1378"/>
    <cellStyle name="Standard 2 3 7 2 2" xfId="3739"/>
    <cellStyle name="Standard 2 3 7 3" xfId="2938"/>
    <cellStyle name="Standard 2 3 7_Kat 2" xfId="1849"/>
    <cellStyle name="Standard 2 3 8" xfId="656"/>
    <cellStyle name="Standard 2 3 8 2" xfId="1458"/>
    <cellStyle name="Standard 2 3 8 2 2" xfId="3819"/>
    <cellStyle name="Standard 2 3 8 3" xfId="3018"/>
    <cellStyle name="Standard 2 3 8_Kat 2" xfId="1850"/>
    <cellStyle name="Standard 2 3 9" xfId="336"/>
    <cellStyle name="Standard 2 3 9 2" xfId="1138"/>
    <cellStyle name="Standard 2 3 9 2 2" xfId="3499"/>
    <cellStyle name="Standard 2 3 9 3" xfId="2698"/>
    <cellStyle name="Standard 2 3 9_Kat 2" xfId="1851"/>
    <cellStyle name="Standard 2 3_EDV" xfId="22"/>
    <cellStyle name="Standard 2 4" xfId="13"/>
    <cellStyle name="Standard 2 4 10" xfId="2380"/>
    <cellStyle name="Standard 2 4 2" xfId="38"/>
    <cellStyle name="Standard 2 4 2 2" xfId="78"/>
    <cellStyle name="Standard 2 4 2 2 2" xfId="158"/>
    <cellStyle name="Standard 2 4 2 2 2 2" xfId="318"/>
    <cellStyle name="Standard 2 4 2 2 2 2 2" xfId="798"/>
    <cellStyle name="Standard 2 4 2 2 2 2 2 2" xfId="1600"/>
    <cellStyle name="Standard 2 4 2 2 2 2 2 2 2" xfId="3961"/>
    <cellStyle name="Standard 2 4 2 2 2 2 2 3" xfId="3160"/>
    <cellStyle name="Standard 2 4 2 2 2 2 2_Kat 2" xfId="1857"/>
    <cellStyle name="Standard 2 4 2 2 2 2 3" xfId="1120"/>
    <cellStyle name="Standard 2 4 2 2 2 2 3 2" xfId="3481"/>
    <cellStyle name="Standard 2 4 2 2 2 2 4" xfId="2680"/>
    <cellStyle name="Standard 2 4 2 2 2 2_Kat 2" xfId="1856"/>
    <cellStyle name="Standard 2 4 2 2 2 3" xfId="478"/>
    <cellStyle name="Standard 2 4 2 2 2 3 2" xfId="1280"/>
    <cellStyle name="Standard 2 4 2 2 2 3 2 2" xfId="3641"/>
    <cellStyle name="Standard 2 4 2 2 2 3 3" xfId="2840"/>
    <cellStyle name="Standard 2 4 2 2 2 3_Kat 2" xfId="1858"/>
    <cellStyle name="Standard 2 4 2 2 2 4" xfId="960"/>
    <cellStyle name="Standard 2 4 2 2 2 4 2" xfId="3321"/>
    <cellStyle name="Standard 2 4 2 2 2 5" xfId="2520"/>
    <cellStyle name="Standard 2 4 2 2 2_Kat 2" xfId="1855"/>
    <cellStyle name="Standard 2 4 2 2 3" xfId="238"/>
    <cellStyle name="Standard 2 4 2 2 3 2" xfId="558"/>
    <cellStyle name="Standard 2 4 2 2 3 2 2" xfId="1360"/>
    <cellStyle name="Standard 2 4 2 2 3 2 2 2" xfId="3721"/>
    <cellStyle name="Standard 2 4 2 2 3 2 3" xfId="2920"/>
    <cellStyle name="Standard 2 4 2 2 3 2_Kat 2" xfId="1860"/>
    <cellStyle name="Standard 2 4 2 2 3 3" xfId="1040"/>
    <cellStyle name="Standard 2 4 2 2 3 3 2" xfId="3401"/>
    <cellStyle name="Standard 2 4 2 2 3 4" xfId="2600"/>
    <cellStyle name="Standard 2 4 2 2 3_Kat 2" xfId="1859"/>
    <cellStyle name="Standard 2 4 2 2 4" xfId="638"/>
    <cellStyle name="Standard 2 4 2 2 4 2" xfId="1440"/>
    <cellStyle name="Standard 2 4 2 2 4 2 2" xfId="3801"/>
    <cellStyle name="Standard 2 4 2 2 4 3" xfId="3000"/>
    <cellStyle name="Standard 2 4 2 2 4_Kat 2" xfId="1861"/>
    <cellStyle name="Standard 2 4 2 2 5" xfId="718"/>
    <cellStyle name="Standard 2 4 2 2 5 2" xfId="1520"/>
    <cellStyle name="Standard 2 4 2 2 5 2 2" xfId="3881"/>
    <cellStyle name="Standard 2 4 2 2 5 3" xfId="3080"/>
    <cellStyle name="Standard 2 4 2 2 5_Kat 2" xfId="1862"/>
    <cellStyle name="Standard 2 4 2 2 6" xfId="398"/>
    <cellStyle name="Standard 2 4 2 2 6 2" xfId="1200"/>
    <cellStyle name="Standard 2 4 2 2 6 2 2" xfId="3561"/>
    <cellStyle name="Standard 2 4 2 2 6 3" xfId="2760"/>
    <cellStyle name="Standard 2 4 2 2 6_Kat 2" xfId="1863"/>
    <cellStyle name="Standard 2 4 2 2 7" xfId="880"/>
    <cellStyle name="Standard 2 4 2 2 7 2" xfId="3241"/>
    <cellStyle name="Standard 2 4 2 2 8" xfId="2440"/>
    <cellStyle name="Standard 2 4 2 2_Kat 2" xfId="1854"/>
    <cellStyle name="Standard 2 4 2 3" xfId="118"/>
    <cellStyle name="Standard 2 4 2 3 2" xfId="278"/>
    <cellStyle name="Standard 2 4 2 3 2 2" xfId="758"/>
    <cellStyle name="Standard 2 4 2 3 2 2 2" xfId="1560"/>
    <cellStyle name="Standard 2 4 2 3 2 2 2 2" xfId="3921"/>
    <cellStyle name="Standard 2 4 2 3 2 2 3" xfId="3120"/>
    <cellStyle name="Standard 2 4 2 3 2 2_Kat 2" xfId="1866"/>
    <cellStyle name="Standard 2 4 2 3 2 3" xfId="1080"/>
    <cellStyle name="Standard 2 4 2 3 2 3 2" xfId="3441"/>
    <cellStyle name="Standard 2 4 2 3 2 4" xfId="2640"/>
    <cellStyle name="Standard 2 4 2 3 2_Kat 2" xfId="1865"/>
    <cellStyle name="Standard 2 4 2 3 3" xfId="438"/>
    <cellStyle name="Standard 2 4 2 3 3 2" xfId="1240"/>
    <cellStyle name="Standard 2 4 2 3 3 2 2" xfId="3601"/>
    <cellStyle name="Standard 2 4 2 3 3 3" xfId="2800"/>
    <cellStyle name="Standard 2 4 2 3 3_Kat 2" xfId="1867"/>
    <cellStyle name="Standard 2 4 2 3 4" xfId="920"/>
    <cellStyle name="Standard 2 4 2 3 4 2" xfId="3281"/>
    <cellStyle name="Standard 2 4 2 3 5" xfId="2480"/>
    <cellStyle name="Standard 2 4 2 3_Kat 2" xfId="1864"/>
    <cellStyle name="Standard 2 4 2 4" xfId="198"/>
    <cellStyle name="Standard 2 4 2 4 2" xfId="518"/>
    <cellStyle name="Standard 2 4 2 4 2 2" xfId="1320"/>
    <cellStyle name="Standard 2 4 2 4 2 2 2" xfId="3681"/>
    <cellStyle name="Standard 2 4 2 4 2 3" xfId="2880"/>
    <cellStyle name="Standard 2 4 2 4 2_Kat 2" xfId="1869"/>
    <cellStyle name="Standard 2 4 2 4 3" xfId="1000"/>
    <cellStyle name="Standard 2 4 2 4 3 2" xfId="3361"/>
    <cellStyle name="Standard 2 4 2 4 4" xfId="2560"/>
    <cellStyle name="Standard 2 4 2 4_Kat 2" xfId="1868"/>
    <cellStyle name="Standard 2 4 2 5" xfId="598"/>
    <cellStyle name="Standard 2 4 2 5 2" xfId="1400"/>
    <cellStyle name="Standard 2 4 2 5 2 2" xfId="3761"/>
    <cellStyle name="Standard 2 4 2 5 3" xfId="2960"/>
    <cellStyle name="Standard 2 4 2 5_Kat 2" xfId="1870"/>
    <cellStyle name="Standard 2 4 2 6" xfId="678"/>
    <cellStyle name="Standard 2 4 2 6 2" xfId="1480"/>
    <cellStyle name="Standard 2 4 2 6 2 2" xfId="3841"/>
    <cellStyle name="Standard 2 4 2 6 3" xfId="3040"/>
    <cellStyle name="Standard 2 4 2 6_Kat 2" xfId="1871"/>
    <cellStyle name="Standard 2 4 2 7" xfId="358"/>
    <cellStyle name="Standard 2 4 2 7 2" xfId="1160"/>
    <cellStyle name="Standard 2 4 2 7 2 2" xfId="3521"/>
    <cellStyle name="Standard 2 4 2 7 3" xfId="2720"/>
    <cellStyle name="Standard 2 4 2 7_Kat 2" xfId="1872"/>
    <cellStyle name="Standard 2 4 2 8" xfId="840"/>
    <cellStyle name="Standard 2 4 2 8 2" xfId="3201"/>
    <cellStyle name="Standard 2 4 2 9" xfId="2400"/>
    <cellStyle name="Standard 2 4 2_Kat 2" xfId="1853"/>
    <cellStyle name="Standard 2 4 3" xfId="58"/>
    <cellStyle name="Standard 2 4 3 2" xfId="138"/>
    <cellStyle name="Standard 2 4 3 2 2" xfId="298"/>
    <cellStyle name="Standard 2 4 3 2 2 2" xfId="778"/>
    <cellStyle name="Standard 2 4 3 2 2 2 2" xfId="1580"/>
    <cellStyle name="Standard 2 4 3 2 2 2 2 2" xfId="3941"/>
    <cellStyle name="Standard 2 4 3 2 2 2 3" xfId="3140"/>
    <cellStyle name="Standard 2 4 3 2 2 2_Kat 2" xfId="1876"/>
    <cellStyle name="Standard 2 4 3 2 2 3" xfId="1100"/>
    <cellStyle name="Standard 2 4 3 2 2 3 2" xfId="3461"/>
    <cellStyle name="Standard 2 4 3 2 2 4" xfId="2660"/>
    <cellStyle name="Standard 2 4 3 2 2_Kat 2" xfId="1875"/>
    <cellStyle name="Standard 2 4 3 2 3" xfId="458"/>
    <cellStyle name="Standard 2 4 3 2 3 2" xfId="1260"/>
    <cellStyle name="Standard 2 4 3 2 3 2 2" xfId="3621"/>
    <cellStyle name="Standard 2 4 3 2 3 3" xfId="2820"/>
    <cellStyle name="Standard 2 4 3 2 3_Kat 2" xfId="1877"/>
    <cellStyle name="Standard 2 4 3 2 4" xfId="940"/>
    <cellStyle name="Standard 2 4 3 2 4 2" xfId="3301"/>
    <cellStyle name="Standard 2 4 3 2 5" xfId="2500"/>
    <cellStyle name="Standard 2 4 3 2_Kat 2" xfId="1874"/>
    <cellStyle name="Standard 2 4 3 3" xfId="218"/>
    <cellStyle name="Standard 2 4 3 3 2" xfId="538"/>
    <cellStyle name="Standard 2 4 3 3 2 2" xfId="1340"/>
    <cellStyle name="Standard 2 4 3 3 2 2 2" xfId="3701"/>
    <cellStyle name="Standard 2 4 3 3 2 3" xfId="2900"/>
    <cellStyle name="Standard 2 4 3 3 2_Kat 2" xfId="1879"/>
    <cellStyle name="Standard 2 4 3 3 3" xfId="1020"/>
    <cellStyle name="Standard 2 4 3 3 3 2" xfId="3381"/>
    <cellStyle name="Standard 2 4 3 3 4" xfId="2580"/>
    <cellStyle name="Standard 2 4 3 3_Kat 2" xfId="1878"/>
    <cellStyle name="Standard 2 4 3 4" xfId="618"/>
    <cellStyle name="Standard 2 4 3 4 2" xfId="1420"/>
    <cellStyle name="Standard 2 4 3 4 2 2" xfId="3781"/>
    <cellStyle name="Standard 2 4 3 4 3" xfId="2980"/>
    <cellStyle name="Standard 2 4 3 4_Kat 2" xfId="1880"/>
    <cellStyle name="Standard 2 4 3 5" xfId="698"/>
    <cellStyle name="Standard 2 4 3 5 2" xfId="1500"/>
    <cellStyle name="Standard 2 4 3 5 2 2" xfId="3861"/>
    <cellStyle name="Standard 2 4 3 5 3" xfId="3060"/>
    <cellStyle name="Standard 2 4 3 5_Kat 2" xfId="1881"/>
    <cellStyle name="Standard 2 4 3 6" xfId="378"/>
    <cellStyle name="Standard 2 4 3 6 2" xfId="1180"/>
    <cellStyle name="Standard 2 4 3 6 2 2" xfId="3541"/>
    <cellStyle name="Standard 2 4 3 6 3" xfId="2740"/>
    <cellStyle name="Standard 2 4 3 6_Kat 2" xfId="1882"/>
    <cellStyle name="Standard 2 4 3 7" xfId="860"/>
    <cellStyle name="Standard 2 4 3 7 2" xfId="3221"/>
    <cellStyle name="Standard 2 4 3 8" xfId="2420"/>
    <cellStyle name="Standard 2 4 3_Kat 2" xfId="1873"/>
    <cellStyle name="Standard 2 4 4" xfId="98"/>
    <cellStyle name="Standard 2 4 4 2" xfId="258"/>
    <cellStyle name="Standard 2 4 4 2 2" xfId="738"/>
    <cellStyle name="Standard 2 4 4 2 2 2" xfId="1540"/>
    <cellStyle name="Standard 2 4 4 2 2 2 2" xfId="3901"/>
    <cellStyle name="Standard 2 4 4 2 2 3" xfId="3100"/>
    <cellStyle name="Standard 2 4 4 2 2_Kat 2" xfId="1885"/>
    <cellStyle name="Standard 2 4 4 2 3" xfId="1060"/>
    <cellStyle name="Standard 2 4 4 2 3 2" xfId="3421"/>
    <cellStyle name="Standard 2 4 4 2 4" xfId="2620"/>
    <cellStyle name="Standard 2 4 4 2_Kat 2" xfId="1884"/>
    <cellStyle name="Standard 2 4 4 3" xfId="418"/>
    <cellStyle name="Standard 2 4 4 3 2" xfId="1220"/>
    <cellStyle name="Standard 2 4 4 3 2 2" xfId="3581"/>
    <cellStyle name="Standard 2 4 4 3 3" xfId="2780"/>
    <cellStyle name="Standard 2 4 4 3_Kat 2" xfId="1886"/>
    <cellStyle name="Standard 2 4 4 4" xfId="900"/>
    <cellStyle name="Standard 2 4 4 4 2" xfId="3261"/>
    <cellStyle name="Standard 2 4 4 5" xfId="2460"/>
    <cellStyle name="Standard 2 4 4_Kat 2" xfId="1883"/>
    <cellStyle name="Standard 2 4 5" xfId="178"/>
    <cellStyle name="Standard 2 4 5 2" xfId="498"/>
    <cellStyle name="Standard 2 4 5 2 2" xfId="1300"/>
    <cellStyle name="Standard 2 4 5 2 2 2" xfId="3661"/>
    <cellStyle name="Standard 2 4 5 2 3" xfId="2860"/>
    <cellStyle name="Standard 2 4 5 2_Kat 2" xfId="1888"/>
    <cellStyle name="Standard 2 4 5 3" xfId="980"/>
    <cellStyle name="Standard 2 4 5 3 2" xfId="3341"/>
    <cellStyle name="Standard 2 4 5 4" xfId="2540"/>
    <cellStyle name="Standard 2 4 5_Kat 2" xfId="1887"/>
    <cellStyle name="Standard 2 4 6" xfId="578"/>
    <cellStyle name="Standard 2 4 6 2" xfId="1380"/>
    <cellStyle name="Standard 2 4 6 2 2" xfId="3741"/>
    <cellStyle name="Standard 2 4 6 3" xfId="2940"/>
    <cellStyle name="Standard 2 4 6_Kat 2" xfId="1889"/>
    <cellStyle name="Standard 2 4 7" xfId="658"/>
    <cellStyle name="Standard 2 4 7 2" xfId="1460"/>
    <cellStyle name="Standard 2 4 7 2 2" xfId="3821"/>
    <cellStyle name="Standard 2 4 7 3" xfId="3020"/>
    <cellStyle name="Standard 2 4 7_Kat 2" xfId="1890"/>
    <cellStyle name="Standard 2 4 8" xfId="338"/>
    <cellStyle name="Standard 2 4 8 2" xfId="1140"/>
    <cellStyle name="Standard 2 4 8 2 2" xfId="3501"/>
    <cellStyle name="Standard 2 4 8 3" xfId="2700"/>
    <cellStyle name="Standard 2 4 8_Kat 2" xfId="1891"/>
    <cellStyle name="Standard 2 4 9" xfId="820"/>
    <cellStyle name="Standard 2 4 9 2" xfId="3181"/>
    <cellStyle name="Standard 2 4_Kat 2" xfId="1852"/>
    <cellStyle name="Standard 2 5" xfId="14"/>
    <cellStyle name="Standard 2 5 10" xfId="2381"/>
    <cellStyle name="Standard 2 5 2" xfId="39"/>
    <cellStyle name="Standard 2 5 2 2" xfId="79"/>
    <cellStyle name="Standard 2 5 2 2 2" xfId="159"/>
    <cellStyle name="Standard 2 5 2 2 2 2" xfId="319"/>
    <cellStyle name="Standard 2 5 2 2 2 2 2" xfId="799"/>
    <cellStyle name="Standard 2 5 2 2 2 2 2 2" xfId="1601"/>
    <cellStyle name="Standard 2 5 2 2 2 2 2 2 2" xfId="3962"/>
    <cellStyle name="Standard 2 5 2 2 2 2 2 3" xfId="3161"/>
    <cellStyle name="Standard 2 5 2 2 2 2 2_Kat 2" xfId="1897"/>
    <cellStyle name="Standard 2 5 2 2 2 2 3" xfId="1121"/>
    <cellStyle name="Standard 2 5 2 2 2 2 3 2" xfId="3482"/>
    <cellStyle name="Standard 2 5 2 2 2 2 4" xfId="2681"/>
    <cellStyle name="Standard 2 5 2 2 2 2_Kat 2" xfId="1896"/>
    <cellStyle name="Standard 2 5 2 2 2 3" xfId="479"/>
    <cellStyle name="Standard 2 5 2 2 2 3 2" xfId="1281"/>
    <cellStyle name="Standard 2 5 2 2 2 3 2 2" xfId="3642"/>
    <cellStyle name="Standard 2 5 2 2 2 3 3" xfId="2841"/>
    <cellStyle name="Standard 2 5 2 2 2 3_Kat 2" xfId="1898"/>
    <cellStyle name="Standard 2 5 2 2 2 4" xfId="961"/>
    <cellStyle name="Standard 2 5 2 2 2 4 2" xfId="3322"/>
    <cellStyle name="Standard 2 5 2 2 2 5" xfId="2521"/>
    <cellStyle name="Standard 2 5 2 2 2_Kat 2" xfId="1895"/>
    <cellStyle name="Standard 2 5 2 2 3" xfId="239"/>
    <cellStyle name="Standard 2 5 2 2 3 2" xfId="559"/>
    <cellStyle name="Standard 2 5 2 2 3 2 2" xfId="1361"/>
    <cellStyle name="Standard 2 5 2 2 3 2 2 2" xfId="3722"/>
    <cellStyle name="Standard 2 5 2 2 3 2 3" xfId="2921"/>
    <cellStyle name="Standard 2 5 2 2 3 2_Kat 2" xfId="1900"/>
    <cellStyle name="Standard 2 5 2 2 3 3" xfId="1041"/>
    <cellStyle name="Standard 2 5 2 2 3 3 2" xfId="3402"/>
    <cellStyle name="Standard 2 5 2 2 3 4" xfId="2601"/>
    <cellStyle name="Standard 2 5 2 2 3_Kat 2" xfId="1899"/>
    <cellStyle name="Standard 2 5 2 2 4" xfId="639"/>
    <cellStyle name="Standard 2 5 2 2 4 2" xfId="1441"/>
    <cellStyle name="Standard 2 5 2 2 4 2 2" xfId="3802"/>
    <cellStyle name="Standard 2 5 2 2 4 3" xfId="3001"/>
    <cellStyle name="Standard 2 5 2 2 4_Kat 2" xfId="1901"/>
    <cellStyle name="Standard 2 5 2 2 5" xfId="719"/>
    <cellStyle name="Standard 2 5 2 2 5 2" xfId="1521"/>
    <cellStyle name="Standard 2 5 2 2 5 2 2" xfId="3882"/>
    <cellStyle name="Standard 2 5 2 2 5 3" xfId="3081"/>
    <cellStyle name="Standard 2 5 2 2 5_Kat 2" xfId="1902"/>
    <cellStyle name="Standard 2 5 2 2 6" xfId="399"/>
    <cellStyle name="Standard 2 5 2 2 6 2" xfId="1201"/>
    <cellStyle name="Standard 2 5 2 2 6 2 2" xfId="3562"/>
    <cellStyle name="Standard 2 5 2 2 6 3" xfId="2761"/>
    <cellStyle name="Standard 2 5 2 2 6_Kat 2" xfId="1903"/>
    <cellStyle name="Standard 2 5 2 2 7" xfId="881"/>
    <cellStyle name="Standard 2 5 2 2 7 2" xfId="3242"/>
    <cellStyle name="Standard 2 5 2 2 8" xfId="2441"/>
    <cellStyle name="Standard 2 5 2 2_Kat 2" xfId="1894"/>
    <cellStyle name="Standard 2 5 2 3" xfId="119"/>
    <cellStyle name="Standard 2 5 2 3 2" xfId="279"/>
    <cellStyle name="Standard 2 5 2 3 2 2" xfId="759"/>
    <cellStyle name="Standard 2 5 2 3 2 2 2" xfId="1561"/>
    <cellStyle name="Standard 2 5 2 3 2 2 2 2" xfId="3922"/>
    <cellStyle name="Standard 2 5 2 3 2 2 3" xfId="3121"/>
    <cellStyle name="Standard 2 5 2 3 2 2_Kat 2" xfId="1906"/>
    <cellStyle name="Standard 2 5 2 3 2 3" xfId="1081"/>
    <cellStyle name="Standard 2 5 2 3 2 3 2" xfId="3442"/>
    <cellStyle name="Standard 2 5 2 3 2 4" xfId="2641"/>
    <cellStyle name="Standard 2 5 2 3 2_Kat 2" xfId="1905"/>
    <cellStyle name="Standard 2 5 2 3 3" xfId="439"/>
    <cellStyle name="Standard 2 5 2 3 3 2" xfId="1241"/>
    <cellStyle name="Standard 2 5 2 3 3 2 2" xfId="3602"/>
    <cellStyle name="Standard 2 5 2 3 3 3" xfId="2801"/>
    <cellStyle name="Standard 2 5 2 3 3_Kat 2" xfId="1907"/>
    <cellStyle name="Standard 2 5 2 3 4" xfId="921"/>
    <cellStyle name="Standard 2 5 2 3 4 2" xfId="3282"/>
    <cellStyle name="Standard 2 5 2 3 5" xfId="2481"/>
    <cellStyle name="Standard 2 5 2 3_Kat 2" xfId="1904"/>
    <cellStyle name="Standard 2 5 2 4" xfId="199"/>
    <cellStyle name="Standard 2 5 2 4 2" xfId="519"/>
    <cellStyle name="Standard 2 5 2 4 2 2" xfId="1321"/>
    <cellStyle name="Standard 2 5 2 4 2 2 2" xfId="3682"/>
    <cellStyle name="Standard 2 5 2 4 2 3" xfId="2881"/>
    <cellStyle name="Standard 2 5 2 4 2_Kat 2" xfId="1909"/>
    <cellStyle name="Standard 2 5 2 4 3" xfId="1001"/>
    <cellStyle name="Standard 2 5 2 4 3 2" xfId="3362"/>
    <cellStyle name="Standard 2 5 2 4 4" xfId="2561"/>
    <cellStyle name="Standard 2 5 2 4_Kat 2" xfId="1908"/>
    <cellStyle name="Standard 2 5 2 5" xfId="599"/>
    <cellStyle name="Standard 2 5 2 5 2" xfId="1401"/>
    <cellStyle name="Standard 2 5 2 5 2 2" xfId="3762"/>
    <cellStyle name="Standard 2 5 2 5 3" xfId="2961"/>
    <cellStyle name="Standard 2 5 2 5_Kat 2" xfId="1910"/>
    <cellStyle name="Standard 2 5 2 6" xfId="679"/>
    <cellStyle name="Standard 2 5 2 6 2" xfId="1481"/>
    <cellStyle name="Standard 2 5 2 6 2 2" xfId="3842"/>
    <cellStyle name="Standard 2 5 2 6 3" xfId="3041"/>
    <cellStyle name="Standard 2 5 2 6_Kat 2" xfId="1911"/>
    <cellStyle name="Standard 2 5 2 7" xfId="359"/>
    <cellStyle name="Standard 2 5 2 7 2" xfId="1161"/>
    <cellStyle name="Standard 2 5 2 7 2 2" xfId="3522"/>
    <cellStyle name="Standard 2 5 2 7 3" xfId="2721"/>
    <cellStyle name="Standard 2 5 2 7_Kat 2" xfId="1912"/>
    <cellStyle name="Standard 2 5 2 8" xfId="841"/>
    <cellStyle name="Standard 2 5 2 8 2" xfId="3202"/>
    <cellStyle name="Standard 2 5 2 9" xfId="2401"/>
    <cellStyle name="Standard 2 5 2_Kat 2" xfId="1893"/>
    <cellStyle name="Standard 2 5 3" xfId="59"/>
    <cellStyle name="Standard 2 5 3 2" xfId="139"/>
    <cellStyle name="Standard 2 5 3 2 2" xfId="299"/>
    <cellStyle name="Standard 2 5 3 2 2 2" xfId="779"/>
    <cellStyle name="Standard 2 5 3 2 2 2 2" xfId="1581"/>
    <cellStyle name="Standard 2 5 3 2 2 2 2 2" xfId="3942"/>
    <cellStyle name="Standard 2 5 3 2 2 2 3" xfId="3141"/>
    <cellStyle name="Standard 2 5 3 2 2 2_Kat 2" xfId="1916"/>
    <cellStyle name="Standard 2 5 3 2 2 3" xfId="1101"/>
    <cellStyle name="Standard 2 5 3 2 2 3 2" xfId="3462"/>
    <cellStyle name="Standard 2 5 3 2 2 4" xfId="2661"/>
    <cellStyle name="Standard 2 5 3 2 2_Kat 2" xfId="1915"/>
    <cellStyle name="Standard 2 5 3 2 3" xfId="459"/>
    <cellStyle name="Standard 2 5 3 2 3 2" xfId="1261"/>
    <cellStyle name="Standard 2 5 3 2 3 2 2" xfId="3622"/>
    <cellStyle name="Standard 2 5 3 2 3 3" xfId="2821"/>
    <cellStyle name="Standard 2 5 3 2 3_Kat 2" xfId="1917"/>
    <cellStyle name="Standard 2 5 3 2 4" xfId="941"/>
    <cellStyle name="Standard 2 5 3 2 4 2" xfId="3302"/>
    <cellStyle name="Standard 2 5 3 2 5" xfId="2501"/>
    <cellStyle name="Standard 2 5 3 2_Kat 2" xfId="1914"/>
    <cellStyle name="Standard 2 5 3 3" xfId="219"/>
    <cellStyle name="Standard 2 5 3 3 2" xfId="539"/>
    <cellStyle name="Standard 2 5 3 3 2 2" xfId="1341"/>
    <cellStyle name="Standard 2 5 3 3 2 2 2" xfId="3702"/>
    <cellStyle name="Standard 2 5 3 3 2 3" xfId="2901"/>
    <cellStyle name="Standard 2 5 3 3 2_Kat 2" xfId="1919"/>
    <cellStyle name="Standard 2 5 3 3 3" xfId="1021"/>
    <cellStyle name="Standard 2 5 3 3 3 2" xfId="3382"/>
    <cellStyle name="Standard 2 5 3 3 4" xfId="2581"/>
    <cellStyle name="Standard 2 5 3 3_Kat 2" xfId="1918"/>
    <cellStyle name="Standard 2 5 3 4" xfId="619"/>
    <cellStyle name="Standard 2 5 3 4 2" xfId="1421"/>
    <cellStyle name="Standard 2 5 3 4 2 2" xfId="3782"/>
    <cellStyle name="Standard 2 5 3 4 3" xfId="2981"/>
    <cellStyle name="Standard 2 5 3 4_Kat 2" xfId="1920"/>
    <cellStyle name="Standard 2 5 3 5" xfId="699"/>
    <cellStyle name="Standard 2 5 3 5 2" xfId="1501"/>
    <cellStyle name="Standard 2 5 3 5 2 2" xfId="3862"/>
    <cellStyle name="Standard 2 5 3 5 3" xfId="3061"/>
    <cellStyle name="Standard 2 5 3 5_Kat 2" xfId="1921"/>
    <cellStyle name="Standard 2 5 3 6" xfId="379"/>
    <cellStyle name="Standard 2 5 3 6 2" xfId="1181"/>
    <cellStyle name="Standard 2 5 3 6 2 2" xfId="3542"/>
    <cellStyle name="Standard 2 5 3 6 3" xfId="2741"/>
    <cellStyle name="Standard 2 5 3 6_Kat 2" xfId="1922"/>
    <cellStyle name="Standard 2 5 3 7" xfId="861"/>
    <cellStyle name="Standard 2 5 3 7 2" xfId="3222"/>
    <cellStyle name="Standard 2 5 3 8" xfId="2421"/>
    <cellStyle name="Standard 2 5 3_Kat 2" xfId="1913"/>
    <cellStyle name="Standard 2 5 4" xfId="99"/>
    <cellStyle name="Standard 2 5 4 2" xfId="259"/>
    <cellStyle name="Standard 2 5 4 2 2" xfId="739"/>
    <cellStyle name="Standard 2 5 4 2 2 2" xfId="1541"/>
    <cellStyle name="Standard 2 5 4 2 2 2 2" xfId="3902"/>
    <cellStyle name="Standard 2 5 4 2 2 3" xfId="3101"/>
    <cellStyle name="Standard 2 5 4 2 2_Kat 2" xfId="1925"/>
    <cellStyle name="Standard 2 5 4 2 3" xfId="1061"/>
    <cellStyle name="Standard 2 5 4 2 3 2" xfId="3422"/>
    <cellStyle name="Standard 2 5 4 2 4" xfId="2621"/>
    <cellStyle name="Standard 2 5 4 2_Kat 2" xfId="1924"/>
    <cellStyle name="Standard 2 5 4 3" xfId="419"/>
    <cellStyle name="Standard 2 5 4 3 2" xfId="1221"/>
    <cellStyle name="Standard 2 5 4 3 2 2" xfId="3582"/>
    <cellStyle name="Standard 2 5 4 3 3" xfId="2781"/>
    <cellStyle name="Standard 2 5 4 3_Kat 2" xfId="1926"/>
    <cellStyle name="Standard 2 5 4 4" xfId="901"/>
    <cellStyle name="Standard 2 5 4 4 2" xfId="3262"/>
    <cellStyle name="Standard 2 5 4 5" xfId="2461"/>
    <cellStyle name="Standard 2 5 4_Kat 2" xfId="1923"/>
    <cellStyle name="Standard 2 5 5" xfId="179"/>
    <cellStyle name="Standard 2 5 5 2" xfId="499"/>
    <cellStyle name="Standard 2 5 5 2 2" xfId="1301"/>
    <cellStyle name="Standard 2 5 5 2 2 2" xfId="3662"/>
    <cellStyle name="Standard 2 5 5 2 3" xfId="2861"/>
    <cellStyle name="Standard 2 5 5 2_Kat 2" xfId="1928"/>
    <cellStyle name="Standard 2 5 5 3" xfId="981"/>
    <cellStyle name="Standard 2 5 5 3 2" xfId="3342"/>
    <cellStyle name="Standard 2 5 5 4" xfId="2541"/>
    <cellStyle name="Standard 2 5 5_Kat 2" xfId="1927"/>
    <cellStyle name="Standard 2 5 6" xfId="579"/>
    <cellStyle name="Standard 2 5 6 2" xfId="1381"/>
    <cellStyle name="Standard 2 5 6 2 2" xfId="3742"/>
    <cellStyle name="Standard 2 5 6 3" xfId="2941"/>
    <cellStyle name="Standard 2 5 6_Kat 2" xfId="1929"/>
    <cellStyle name="Standard 2 5 7" xfId="659"/>
    <cellStyle name="Standard 2 5 7 2" xfId="1461"/>
    <cellStyle name="Standard 2 5 7 2 2" xfId="3822"/>
    <cellStyle name="Standard 2 5 7 3" xfId="3021"/>
    <cellStyle name="Standard 2 5 7_Kat 2" xfId="1930"/>
    <cellStyle name="Standard 2 5 8" xfId="339"/>
    <cellStyle name="Standard 2 5 8 2" xfId="1141"/>
    <cellStyle name="Standard 2 5 8 2 2" xfId="3502"/>
    <cellStyle name="Standard 2 5 8 3" xfId="2701"/>
    <cellStyle name="Standard 2 5 8_Kat 2" xfId="1931"/>
    <cellStyle name="Standard 2 5 9" xfId="821"/>
    <cellStyle name="Standard 2 5 9 2" xfId="3182"/>
    <cellStyle name="Standard 2 5_Kat 2" xfId="1892"/>
    <cellStyle name="Standard 2 6" xfId="24"/>
    <cellStyle name="Standard 2 6 10" xfId="2388"/>
    <cellStyle name="Standard 2 6 2" xfId="46"/>
    <cellStyle name="Standard 2 6 2 2" xfId="86"/>
    <cellStyle name="Standard 2 6 2 2 2" xfId="166"/>
    <cellStyle name="Standard 2 6 2 2 2 2" xfId="326"/>
    <cellStyle name="Standard 2 6 2 2 2 2 2" xfId="806"/>
    <cellStyle name="Standard 2 6 2 2 2 2 2 2" xfId="1608"/>
    <cellStyle name="Standard 2 6 2 2 2 2 2 2 2" xfId="3969"/>
    <cellStyle name="Standard 2 6 2 2 2 2 2 3" xfId="3168"/>
    <cellStyle name="Standard 2 6 2 2 2 2 2_Kat 2" xfId="1937"/>
    <cellStyle name="Standard 2 6 2 2 2 2 3" xfId="1128"/>
    <cellStyle name="Standard 2 6 2 2 2 2 3 2" xfId="3489"/>
    <cellStyle name="Standard 2 6 2 2 2 2 4" xfId="2688"/>
    <cellStyle name="Standard 2 6 2 2 2 2_Kat 2" xfId="1936"/>
    <cellStyle name="Standard 2 6 2 2 2 3" xfId="486"/>
    <cellStyle name="Standard 2 6 2 2 2 3 2" xfId="1288"/>
    <cellStyle name="Standard 2 6 2 2 2 3 2 2" xfId="3649"/>
    <cellStyle name="Standard 2 6 2 2 2 3 3" xfId="2848"/>
    <cellStyle name="Standard 2 6 2 2 2 3_Kat 2" xfId="1938"/>
    <cellStyle name="Standard 2 6 2 2 2 4" xfId="968"/>
    <cellStyle name="Standard 2 6 2 2 2 4 2" xfId="3329"/>
    <cellStyle name="Standard 2 6 2 2 2 5" xfId="2528"/>
    <cellStyle name="Standard 2 6 2 2 2_Kat 2" xfId="1935"/>
    <cellStyle name="Standard 2 6 2 2 3" xfId="246"/>
    <cellStyle name="Standard 2 6 2 2 3 2" xfId="566"/>
    <cellStyle name="Standard 2 6 2 2 3 2 2" xfId="1368"/>
    <cellStyle name="Standard 2 6 2 2 3 2 2 2" xfId="3729"/>
    <cellStyle name="Standard 2 6 2 2 3 2 3" xfId="2928"/>
    <cellStyle name="Standard 2 6 2 2 3 2_Kat 2" xfId="1940"/>
    <cellStyle name="Standard 2 6 2 2 3 3" xfId="1048"/>
    <cellStyle name="Standard 2 6 2 2 3 3 2" xfId="3409"/>
    <cellStyle name="Standard 2 6 2 2 3 4" xfId="2608"/>
    <cellStyle name="Standard 2 6 2 2 3_Kat 2" xfId="1939"/>
    <cellStyle name="Standard 2 6 2 2 4" xfId="646"/>
    <cellStyle name="Standard 2 6 2 2 4 2" xfId="1448"/>
    <cellStyle name="Standard 2 6 2 2 4 2 2" xfId="3809"/>
    <cellStyle name="Standard 2 6 2 2 4 3" xfId="3008"/>
    <cellStyle name="Standard 2 6 2 2 4_Kat 2" xfId="1941"/>
    <cellStyle name="Standard 2 6 2 2 5" xfId="726"/>
    <cellStyle name="Standard 2 6 2 2 5 2" xfId="1528"/>
    <cellStyle name="Standard 2 6 2 2 5 2 2" xfId="3889"/>
    <cellStyle name="Standard 2 6 2 2 5 3" xfId="3088"/>
    <cellStyle name="Standard 2 6 2 2 5_Kat 2" xfId="1942"/>
    <cellStyle name="Standard 2 6 2 2 6" xfId="406"/>
    <cellStyle name="Standard 2 6 2 2 6 2" xfId="1208"/>
    <cellStyle name="Standard 2 6 2 2 6 2 2" xfId="3569"/>
    <cellStyle name="Standard 2 6 2 2 6 3" xfId="2768"/>
    <cellStyle name="Standard 2 6 2 2 6_Kat 2" xfId="1943"/>
    <cellStyle name="Standard 2 6 2 2 7" xfId="888"/>
    <cellStyle name="Standard 2 6 2 2 7 2" xfId="3249"/>
    <cellStyle name="Standard 2 6 2 2 8" xfId="2448"/>
    <cellStyle name="Standard 2 6 2 2_Kat 2" xfId="1934"/>
    <cellStyle name="Standard 2 6 2 3" xfId="126"/>
    <cellStyle name="Standard 2 6 2 3 2" xfId="286"/>
    <cellStyle name="Standard 2 6 2 3 2 2" xfId="766"/>
    <cellStyle name="Standard 2 6 2 3 2 2 2" xfId="1568"/>
    <cellStyle name="Standard 2 6 2 3 2 2 2 2" xfId="3929"/>
    <cellStyle name="Standard 2 6 2 3 2 2 3" xfId="3128"/>
    <cellStyle name="Standard 2 6 2 3 2 2_Kat 2" xfId="1946"/>
    <cellStyle name="Standard 2 6 2 3 2 3" xfId="1088"/>
    <cellStyle name="Standard 2 6 2 3 2 3 2" xfId="3449"/>
    <cellStyle name="Standard 2 6 2 3 2 4" xfId="2648"/>
    <cellStyle name="Standard 2 6 2 3 2_Kat 2" xfId="1945"/>
    <cellStyle name="Standard 2 6 2 3 3" xfId="446"/>
    <cellStyle name="Standard 2 6 2 3 3 2" xfId="1248"/>
    <cellStyle name="Standard 2 6 2 3 3 2 2" xfId="3609"/>
    <cellStyle name="Standard 2 6 2 3 3 3" xfId="2808"/>
    <cellStyle name="Standard 2 6 2 3 3_Kat 2" xfId="1947"/>
    <cellStyle name="Standard 2 6 2 3 4" xfId="928"/>
    <cellStyle name="Standard 2 6 2 3 4 2" xfId="3289"/>
    <cellStyle name="Standard 2 6 2 3 5" xfId="2488"/>
    <cellStyle name="Standard 2 6 2 3_Kat 2" xfId="1944"/>
    <cellStyle name="Standard 2 6 2 4" xfId="206"/>
    <cellStyle name="Standard 2 6 2 4 2" xfId="526"/>
    <cellStyle name="Standard 2 6 2 4 2 2" xfId="1328"/>
    <cellStyle name="Standard 2 6 2 4 2 2 2" xfId="3689"/>
    <cellStyle name="Standard 2 6 2 4 2 3" xfId="2888"/>
    <cellStyle name="Standard 2 6 2 4 2_Kat 2" xfId="1949"/>
    <cellStyle name="Standard 2 6 2 4 3" xfId="1008"/>
    <cellStyle name="Standard 2 6 2 4 3 2" xfId="3369"/>
    <cellStyle name="Standard 2 6 2 4 4" xfId="2568"/>
    <cellStyle name="Standard 2 6 2 4_Kat 2" xfId="1948"/>
    <cellStyle name="Standard 2 6 2 5" xfId="606"/>
    <cellStyle name="Standard 2 6 2 5 2" xfId="1408"/>
    <cellStyle name="Standard 2 6 2 5 2 2" xfId="3769"/>
    <cellStyle name="Standard 2 6 2 5 3" xfId="2968"/>
    <cellStyle name="Standard 2 6 2 5_Kat 2" xfId="1950"/>
    <cellStyle name="Standard 2 6 2 6" xfId="686"/>
    <cellStyle name="Standard 2 6 2 6 2" xfId="1488"/>
    <cellStyle name="Standard 2 6 2 6 2 2" xfId="3849"/>
    <cellStyle name="Standard 2 6 2 6 3" xfId="3048"/>
    <cellStyle name="Standard 2 6 2 6_Kat 2" xfId="1951"/>
    <cellStyle name="Standard 2 6 2 7" xfId="366"/>
    <cellStyle name="Standard 2 6 2 7 2" xfId="1168"/>
    <cellStyle name="Standard 2 6 2 7 2 2" xfId="3529"/>
    <cellStyle name="Standard 2 6 2 7 3" xfId="2728"/>
    <cellStyle name="Standard 2 6 2 7_Kat 2" xfId="1952"/>
    <cellStyle name="Standard 2 6 2 8" xfId="848"/>
    <cellStyle name="Standard 2 6 2 8 2" xfId="3209"/>
    <cellStyle name="Standard 2 6 2 9" xfId="2408"/>
    <cellStyle name="Standard 2 6 2_Kat 2" xfId="1933"/>
    <cellStyle name="Standard 2 6 3" xfId="66"/>
    <cellStyle name="Standard 2 6 3 2" xfId="146"/>
    <cellStyle name="Standard 2 6 3 2 2" xfId="306"/>
    <cellStyle name="Standard 2 6 3 2 2 2" xfId="786"/>
    <cellStyle name="Standard 2 6 3 2 2 2 2" xfId="1588"/>
    <cellStyle name="Standard 2 6 3 2 2 2 2 2" xfId="3949"/>
    <cellStyle name="Standard 2 6 3 2 2 2 3" xfId="3148"/>
    <cellStyle name="Standard 2 6 3 2 2 2_Kat 2" xfId="1956"/>
    <cellStyle name="Standard 2 6 3 2 2 3" xfId="1108"/>
    <cellStyle name="Standard 2 6 3 2 2 3 2" xfId="3469"/>
    <cellStyle name="Standard 2 6 3 2 2 4" xfId="2668"/>
    <cellStyle name="Standard 2 6 3 2 2_Kat 2" xfId="1955"/>
    <cellStyle name="Standard 2 6 3 2 3" xfId="466"/>
    <cellStyle name="Standard 2 6 3 2 3 2" xfId="1268"/>
    <cellStyle name="Standard 2 6 3 2 3 2 2" xfId="3629"/>
    <cellStyle name="Standard 2 6 3 2 3 3" xfId="2828"/>
    <cellStyle name="Standard 2 6 3 2 3_Kat 2" xfId="1957"/>
    <cellStyle name="Standard 2 6 3 2 4" xfId="948"/>
    <cellStyle name="Standard 2 6 3 2 4 2" xfId="3309"/>
    <cellStyle name="Standard 2 6 3 2 5" xfId="2508"/>
    <cellStyle name="Standard 2 6 3 2_Kat 2" xfId="1954"/>
    <cellStyle name="Standard 2 6 3 3" xfId="226"/>
    <cellStyle name="Standard 2 6 3 3 2" xfId="546"/>
    <cellStyle name="Standard 2 6 3 3 2 2" xfId="1348"/>
    <cellStyle name="Standard 2 6 3 3 2 2 2" xfId="3709"/>
    <cellStyle name="Standard 2 6 3 3 2 3" xfId="2908"/>
    <cellStyle name="Standard 2 6 3 3 2_Kat 2" xfId="1959"/>
    <cellStyle name="Standard 2 6 3 3 3" xfId="1028"/>
    <cellStyle name="Standard 2 6 3 3 3 2" xfId="3389"/>
    <cellStyle name="Standard 2 6 3 3 4" xfId="2588"/>
    <cellStyle name="Standard 2 6 3 3_Kat 2" xfId="1958"/>
    <cellStyle name="Standard 2 6 3 4" xfId="626"/>
    <cellStyle name="Standard 2 6 3 4 2" xfId="1428"/>
    <cellStyle name="Standard 2 6 3 4 2 2" xfId="3789"/>
    <cellStyle name="Standard 2 6 3 4 3" xfId="2988"/>
    <cellStyle name="Standard 2 6 3 4_Kat 2" xfId="1960"/>
    <cellStyle name="Standard 2 6 3 5" xfId="706"/>
    <cellStyle name="Standard 2 6 3 5 2" xfId="1508"/>
    <cellStyle name="Standard 2 6 3 5 2 2" xfId="3869"/>
    <cellStyle name="Standard 2 6 3 5 3" xfId="3068"/>
    <cellStyle name="Standard 2 6 3 5_Kat 2" xfId="1961"/>
    <cellStyle name="Standard 2 6 3 6" xfId="386"/>
    <cellStyle name="Standard 2 6 3 6 2" xfId="1188"/>
    <cellStyle name="Standard 2 6 3 6 2 2" xfId="3549"/>
    <cellStyle name="Standard 2 6 3 6 3" xfId="2748"/>
    <cellStyle name="Standard 2 6 3 6_Kat 2" xfId="1962"/>
    <cellStyle name="Standard 2 6 3 7" xfId="868"/>
    <cellStyle name="Standard 2 6 3 7 2" xfId="3229"/>
    <cellStyle name="Standard 2 6 3 8" xfId="2428"/>
    <cellStyle name="Standard 2 6 3_Kat 2" xfId="1953"/>
    <cellStyle name="Standard 2 6 4" xfId="106"/>
    <cellStyle name="Standard 2 6 4 2" xfId="266"/>
    <cellStyle name="Standard 2 6 4 2 2" xfId="746"/>
    <cellStyle name="Standard 2 6 4 2 2 2" xfId="1548"/>
    <cellStyle name="Standard 2 6 4 2 2 2 2" xfId="3909"/>
    <cellStyle name="Standard 2 6 4 2 2 3" xfId="3108"/>
    <cellStyle name="Standard 2 6 4 2 2_Kat 2" xfId="1965"/>
    <cellStyle name="Standard 2 6 4 2 3" xfId="1068"/>
    <cellStyle name="Standard 2 6 4 2 3 2" xfId="3429"/>
    <cellStyle name="Standard 2 6 4 2 4" xfId="2628"/>
    <cellStyle name="Standard 2 6 4 2_Kat 2" xfId="1964"/>
    <cellStyle name="Standard 2 6 4 3" xfId="426"/>
    <cellStyle name="Standard 2 6 4 3 2" xfId="1228"/>
    <cellStyle name="Standard 2 6 4 3 2 2" xfId="3589"/>
    <cellStyle name="Standard 2 6 4 3 3" xfId="2788"/>
    <cellStyle name="Standard 2 6 4 3_Kat 2" xfId="1966"/>
    <cellStyle name="Standard 2 6 4 4" xfId="908"/>
    <cellStyle name="Standard 2 6 4 4 2" xfId="3269"/>
    <cellStyle name="Standard 2 6 4 5" xfId="2468"/>
    <cellStyle name="Standard 2 6 4_Kat 2" xfId="1963"/>
    <cellStyle name="Standard 2 6 5" xfId="186"/>
    <cellStyle name="Standard 2 6 5 2" xfId="506"/>
    <cellStyle name="Standard 2 6 5 2 2" xfId="1308"/>
    <cellStyle name="Standard 2 6 5 2 2 2" xfId="3669"/>
    <cellStyle name="Standard 2 6 5 2 3" xfId="2868"/>
    <cellStyle name="Standard 2 6 5 2_Kat 2" xfId="1968"/>
    <cellStyle name="Standard 2 6 5 3" xfId="988"/>
    <cellStyle name="Standard 2 6 5 3 2" xfId="3349"/>
    <cellStyle name="Standard 2 6 5 4" xfId="2548"/>
    <cellStyle name="Standard 2 6 5_Kat 2" xfId="1967"/>
    <cellStyle name="Standard 2 6 6" xfId="586"/>
    <cellStyle name="Standard 2 6 6 2" xfId="1388"/>
    <cellStyle name="Standard 2 6 6 2 2" xfId="3749"/>
    <cellStyle name="Standard 2 6 6 3" xfId="2948"/>
    <cellStyle name="Standard 2 6 6_Kat 2" xfId="1969"/>
    <cellStyle name="Standard 2 6 7" xfId="666"/>
    <cellStyle name="Standard 2 6 7 2" xfId="1468"/>
    <cellStyle name="Standard 2 6 7 2 2" xfId="3829"/>
    <cellStyle name="Standard 2 6 7 3" xfId="3028"/>
    <cellStyle name="Standard 2 6 7_Kat 2" xfId="1970"/>
    <cellStyle name="Standard 2 6 8" xfId="346"/>
    <cellStyle name="Standard 2 6 8 2" xfId="1148"/>
    <cellStyle name="Standard 2 6 8 2 2" xfId="3509"/>
    <cellStyle name="Standard 2 6 8 3" xfId="2708"/>
    <cellStyle name="Standard 2 6 8_Kat 2" xfId="1971"/>
    <cellStyle name="Standard 2 6 9" xfId="828"/>
    <cellStyle name="Standard 2 6 9 2" xfId="3189"/>
    <cellStyle name="Standard 2 6_Kat 2" xfId="1932"/>
    <cellStyle name="Standard 2 7" xfId="23"/>
    <cellStyle name="Standard 2 7 10" xfId="2387"/>
    <cellStyle name="Standard 2 7 2" xfId="45"/>
    <cellStyle name="Standard 2 7 2 2" xfId="85"/>
    <cellStyle name="Standard 2 7 2 2 2" xfId="165"/>
    <cellStyle name="Standard 2 7 2 2 2 2" xfId="325"/>
    <cellStyle name="Standard 2 7 2 2 2 2 2" xfId="805"/>
    <cellStyle name="Standard 2 7 2 2 2 2 2 2" xfId="1607"/>
    <cellStyle name="Standard 2 7 2 2 2 2 2 2 2" xfId="3968"/>
    <cellStyle name="Standard 2 7 2 2 2 2 2 3" xfId="3167"/>
    <cellStyle name="Standard 2 7 2 2 2 2 2_Kat 2" xfId="1977"/>
    <cellStyle name="Standard 2 7 2 2 2 2 3" xfId="1127"/>
    <cellStyle name="Standard 2 7 2 2 2 2 3 2" xfId="3488"/>
    <cellStyle name="Standard 2 7 2 2 2 2 4" xfId="2687"/>
    <cellStyle name="Standard 2 7 2 2 2 2_Kat 2" xfId="1976"/>
    <cellStyle name="Standard 2 7 2 2 2 3" xfId="485"/>
    <cellStyle name="Standard 2 7 2 2 2 3 2" xfId="1287"/>
    <cellStyle name="Standard 2 7 2 2 2 3 2 2" xfId="3648"/>
    <cellStyle name="Standard 2 7 2 2 2 3 3" xfId="2847"/>
    <cellStyle name="Standard 2 7 2 2 2 3_Kat 2" xfId="1978"/>
    <cellStyle name="Standard 2 7 2 2 2 4" xfId="967"/>
    <cellStyle name="Standard 2 7 2 2 2 4 2" xfId="3328"/>
    <cellStyle name="Standard 2 7 2 2 2 5" xfId="2527"/>
    <cellStyle name="Standard 2 7 2 2 2_Kat 2" xfId="1975"/>
    <cellStyle name="Standard 2 7 2 2 3" xfId="245"/>
    <cellStyle name="Standard 2 7 2 2 3 2" xfId="565"/>
    <cellStyle name="Standard 2 7 2 2 3 2 2" xfId="1367"/>
    <cellStyle name="Standard 2 7 2 2 3 2 2 2" xfId="3728"/>
    <cellStyle name="Standard 2 7 2 2 3 2 3" xfId="2927"/>
    <cellStyle name="Standard 2 7 2 2 3 2_Kat 2" xfId="1980"/>
    <cellStyle name="Standard 2 7 2 2 3 3" xfId="1047"/>
    <cellStyle name="Standard 2 7 2 2 3 3 2" xfId="3408"/>
    <cellStyle name="Standard 2 7 2 2 3 4" xfId="2607"/>
    <cellStyle name="Standard 2 7 2 2 3_Kat 2" xfId="1979"/>
    <cellStyle name="Standard 2 7 2 2 4" xfId="645"/>
    <cellStyle name="Standard 2 7 2 2 4 2" xfId="1447"/>
    <cellStyle name="Standard 2 7 2 2 4 2 2" xfId="3808"/>
    <cellStyle name="Standard 2 7 2 2 4 3" xfId="3007"/>
    <cellStyle name="Standard 2 7 2 2 4_Kat 2" xfId="1981"/>
    <cellStyle name="Standard 2 7 2 2 5" xfId="725"/>
    <cellStyle name="Standard 2 7 2 2 5 2" xfId="1527"/>
    <cellStyle name="Standard 2 7 2 2 5 2 2" xfId="3888"/>
    <cellStyle name="Standard 2 7 2 2 5 3" xfId="3087"/>
    <cellStyle name="Standard 2 7 2 2 5_Kat 2" xfId="1982"/>
    <cellStyle name="Standard 2 7 2 2 6" xfId="405"/>
    <cellStyle name="Standard 2 7 2 2 6 2" xfId="1207"/>
    <cellStyle name="Standard 2 7 2 2 6 2 2" xfId="3568"/>
    <cellStyle name="Standard 2 7 2 2 6 3" xfId="2767"/>
    <cellStyle name="Standard 2 7 2 2 6_Kat 2" xfId="1983"/>
    <cellStyle name="Standard 2 7 2 2 7" xfId="887"/>
    <cellStyle name="Standard 2 7 2 2 7 2" xfId="3248"/>
    <cellStyle name="Standard 2 7 2 2 8" xfId="2447"/>
    <cellStyle name="Standard 2 7 2 2_Kat 2" xfId="1974"/>
    <cellStyle name="Standard 2 7 2 3" xfId="125"/>
    <cellStyle name="Standard 2 7 2 3 2" xfId="285"/>
    <cellStyle name="Standard 2 7 2 3 2 2" xfId="765"/>
    <cellStyle name="Standard 2 7 2 3 2 2 2" xfId="1567"/>
    <cellStyle name="Standard 2 7 2 3 2 2 2 2" xfId="3928"/>
    <cellStyle name="Standard 2 7 2 3 2 2 3" xfId="3127"/>
    <cellStyle name="Standard 2 7 2 3 2 2_Kat 2" xfId="1986"/>
    <cellStyle name="Standard 2 7 2 3 2 3" xfId="1087"/>
    <cellStyle name="Standard 2 7 2 3 2 3 2" xfId="3448"/>
    <cellStyle name="Standard 2 7 2 3 2 4" xfId="2647"/>
    <cellStyle name="Standard 2 7 2 3 2_Kat 2" xfId="1985"/>
    <cellStyle name="Standard 2 7 2 3 3" xfId="445"/>
    <cellStyle name="Standard 2 7 2 3 3 2" xfId="1247"/>
    <cellStyle name="Standard 2 7 2 3 3 2 2" xfId="3608"/>
    <cellStyle name="Standard 2 7 2 3 3 3" xfId="2807"/>
    <cellStyle name="Standard 2 7 2 3 3_Kat 2" xfId="1987"/>
    <cellStyle name="Standard 2 7 2 3 4" xfId="927"/>
    <cellStyle name="Standard 2 7 2 3 4 2" xfId="3288"/>
    <cellStyle name="Standard 2 7 2 3 5" xfId="2487"/>
    <cellStyle name="Standard 2 7 2 3_Kat 2" xfId="1984"/>
    <cellStyle name="Standard 2 7 2 4" xfId="205"/>
    <cellStyle name="Standard 2 7 2 4 2" xfId="525"/>
    <cellStyle name="Standard 2 7 2 4 2 2" xfId="1327"/>
    <cellStyle name="Standard 2 7 2 4 2 2 2" xfId="3688"/>
    <cellStyle name="Standard 2 7 2 4 2 3" xfId="2887"/>
    <cellStyle name="Standard 2 7 2 4 2_Kat 2" xfId="1989"/>
    <cellStyle name="Standard 2 7 2 4 3" xfId="1007"/>
    <cellStyle name="Standard 2 7 2 4 3 2" xfId="3368"/>
    <cellStyle name="Standard 2 7 2 4 4" xfId="2567"/>
    <cellStyle name="Standard 2 7 2 4_Kat 2" xfId="1988"/>
    <cellStyle name="Standard 2 7 2 5" xfId="605"/>
    <cellStyle name="Standard 2 7 2 5 2" xfId="1407"/>
    <cellStyle name="Standard 2 7 2 5 2 2" xfId="3768"/>
    <cellStyle name="Standard 2 7 2 5 3" xfId="2967"/>
    <cellStyle name="Standard 2 7 2 5_Kat 2" xfId="1990"/>
    <cellStyle name="Standard 2 7 2 6" xfId="685"/>
    <cellStyle name="Standard 2 7 2 6 2" xfId="1487"/>
    <cellStyle name="Standard 2 7 2 6 2 2" xfId="3848"/>
    <cellStyle name="Standard 2 7 2 6 3" xfId="3047"/>
    <cellStyle name="Standard 2 7 2 6_Kat 2" xfId="1991"/>
    <cellStyle name="Standard 2 7 2 7" xfId="365"/>
    <cellStyle name="Standard 2 7 2 7 2" xfId="1167"/>
    <cellStyle name="Standard 2 7 2 7 2 2" xfId="3528"/>
    <cellStyle name="Standard 2 7 2 7 3" xfId="2727"/>
    <cellStyle name="Standard 2 7 2 7_Kat 2" xfId="1992"/>
    <cellStyle name="Standard 2 7 2 8" xfId="847"/>
    <cellStyle name="Standard 2 7 2 8 2" xfId="3208"/>
    <cellStyle name="Standard 2 7 2 9" xfId="2407"/>
    <cellStyle name="Standard 2 7 2_Kat 2" xfId="1973"/>
    <cellStyle name="Standard 2 7 3" xfId="65"/>
    <cellStyle name="Standard 2 7 3 2" xfId="145"/>
    <cellStyle name="Standard 2 7 3 2 2" xfId="305"/>
    <cellStyle name="Standard 2 7 3 2 2 2" xfId="785"/>
    <cellStyle name="Standard 2 7 3 2 2 2 2" xfId="1587"/>
    <cellStyle name="Standard 2 7 3 2 2 2 2 2" xfId="3948"/>
    <cellStyle name="Standard 2 7 3 2 2 2 3" xfId="3147"/>
    <cellStyle name="Standard 2 7 3 2 2 2_Kat 2" xfId="1996"/>
    <cellStyle name="Standard 2 7 3 2 2 3" xfId="1107"/>
    <cellStyle name="Standard 2 7 3 2 2 3 2" xfId="3468"/>
    <cellStyle name="Standard 2 7 3 2 2 4" xfId="2667"/>
    <cellStyle name="Standard 2 7 3 2 2_Kat 2" xfId="1995"/>
    <cellStyle name="Standard 2 7 3 2 3" xfId="465"/>
    <cellStyle name="Standard 2 7 3 2 3 2" xfId="1267"/>
    <cellStyle name="Standard 2 7 3 2 3 2 2" xfId="3628"/>
    <cellStyle name="Standard 2 7 3 2 3 3" xfId="2827"/>
    <cellStyle name="Standard 2 7 3 2 3_Kat 2" xfId="1997"/>
    <cellStyle name="Standard 2 7 3 2 4" xfId="947"/>
    <cellStyle name="Standard 2 7 3 2 4 2" xfId="3308"/>
    <cellStyle name="Standard 2 7 3 2 5" xfId="2507"/>
    <cellStyle name="Standard 2 7 3 2_Kat 2" xfId="1994"/>
    <cellStyle name="Standard 2 7 3 3" xfId="225"/>
    <cellStyle name="Standard 2 7 3 3 2" xfId="545"/>
    <cellStyle name="Standard 2 7 3 3 2 2" xfId="1347"/>
    <cellStyle name="Standard 2 7 3 3 2 2 2" xfId="3708"/>
    <cellStyle name="Standard 2 7 3 3 2 3" xfId="2907"/>
    <cellStyle name="Standard 2 7 3 3 2_Kat 2" xfId="1999"/>
    <cellStyle name="Standard 2 7 3 3 3" xfId="1027"/>
    <cellStyle name="Standard 2 7 3 3 3 2" xfId="3388"/>
    <cellStyle name="Standard 2 7 3 3 4" xfId="2587"/>
    <cellStyle name="Standard 2 7 3 3_Kat 2" xfId="1998"/>
    <cellStyle name="Standard 2 7 3 4" xfId="625"/>
    <cellStyle name="Standard 2 7 3 4 2" xfId="1427"/>
    <cellStyle name="Standard 2 7 3 4 2 2" xfId="3788"/>
    <cellStyle name="Standard 2 7 3 4 3" xfId="2987"/>
    <cellStyle name="Standard 2 7 3 4_Kat 2" xfId="2000"/>
    <cellStyle name="Standard 2 7 3 5" xfId="705"/>
    <cellStyle name="Standard 2 7 3 5 2" xfId="1507"/>
    <cellStyle name="Standard 2 7 3 5 2 2" xfId="3868"/>
    <cellStyle name="Standard 2 7 3 5 3" xfId="3067"/>
    <cellStyle name="Standard 2 7 3 5_Kat 2" xfId="2001"/>
    <cellStyle name="Standard 2 7 3 6" xfId="385"/>
    <cellStyle name="Standard 2 7 3 6 2" xfId="1187"/>
    <cellStyle name="Standard 2 7 3 6 2 2" xfId="3548"/>
    <cellStyle name="Standard 2 7 3 6 3" xfId="2747"/>
    <cellStyle name="Standard 2 7 3 6_Kat 2" xfId="2002"/>
    <cellStyle name="Standard 2 7 3 7" xfId="867"/>
    <cellStyle name="Standard 2 7 3 7 2" xfId="3228"/>
    <cellStyle name="Standard 2 7 3 8" xfId="2427"/>
    <cellStyle name="Standard 2 7 3_Kat 2" xfId="1993"/>
    <cellStyle name="Standard 2 7 4" xfId="105"/>
    <cellStyle name="Standard 2 7 4 2" xfId="265"/>
    <cellStyle name="Standard 2 7 4 2 2" xfId="745"/>
    <cellStyle name="Standard 2 7 4 2 2 2" xfId="1547"/>
    <cellStyle name="Standard 2 7 4 2 2 2 2" xfId="3908"/>
    <cellStyle name="Standard 2 7 4 2 2 3" xfId="3107"/>
    <cellStyle name="Standard 2 7 4 2 2_Kat 2" xfId="2005"/>
    <cellStyle name="Standard 2 7 4 2 3" xfId="1067"/>
    <cellStyle name="Standard 2 7 4 2 3 2" xfId="3428"/>
    <cellStyle name="Standard 2 7 4 2 4" xfId="2627"/>
    <cellStyle name="Standard 2 7 4 2_Kat 2" xfId="2004"/>
    <cellStyle name="Standard 2 7 4 3" xfId="425"/>
    <cellStyle name="Standard 2 7 4 3 2" xfId="1227"/>
    <cellStyle name="Standard 2 7 4 3 2 2" xfId="3588"/>
    <cellStyle name="Standard 2 7 4 3 3" xfId="2787"/>
    <cellStyle name="Standard 2 7 4 3_Kat 2" xfId="2006"/>
    <cellStyle name="Standard 2 7 4 4" xfId="907"/>
    <cellStyle name="Standard 2 7 4 4 2" xfId="3268"/>
    <cellStyle name="Standard 2 7 4 5" xfId="2467"/>
    <cellStyle name="Standard 2 7 4_Kat 2" xfId="2003"/>
    <cellStyle name="Standard 2 7 5" xfId="185"/>
    <cellStyle name="Standard 2 7 5 2" xfId="505"/>
    <cellStyle name="Standard 2 7 5 2 2" xfId="1307"/>
    <cellStyle name="Standard 2 7 5 2 2 2" xfId="3668"/>
    <cellStyle name="Standard 2 7 5 2 3" xfId="2867"/>
    <cellStyle name="Standard 2 7 5 2_Kat 2" xfId="2008"/>
    <cellStyle name="Standard 2 7 5 3" xfId="987"/>
    <cellStyle name="Standard 2 7 5 3 2" xfId="3348"/>
    <cellStyle name="Standard 2 7 5 4" xfId="2547"/>
    <cellStyle name="Standard 2 7 5_Kat 2" xfId="2007"/>
    <cellStyle name="Standard 2 7 6" xfId="585"/>
    <cellStyle name="Standard 2 7 6 2" xfId="1387"/>
    <cellStyle name="Standard 2 7 6 2 2" xfId="3748"/>
    <cellStyle name="Standard 2 7 6 3" xfId="2947"/>
    <cellStyle name="Standard 2 7 6_Kat 2" xfId="2009"/>
    <cellStyle name="Standard 2 7 7" xfId="665"/>
    <cellStyle name="Standard 2 7 7 2" xfId="1467"/>
    <cellStyle name="Standard 2 7 7 2 2" xfId="3828"/>
    <cellStyle name="Standard 2 7 7 3" xfId="3027"/>
    <cellStyle name="Standard 2 7 7_Kat 2" xfId="2010"/>
    <cellStyle name="Standard 2 7 8" xfId="345"/>
    <cellStyle name="Standard 2 7 8 2" xfId="1147"/>
    <cellStyle name="Standard 2 7 8 2 2" xfId="3508"/>
    <cellStyle name="Standard 2 7 8 3" xfId="2707"/>
    <cellStyle name="Standard 2 7 8_Kat 2" xfId="2011"/>
    <cellStyle name="Standard 2 7 9" xfId="827"/>
    <cellStyle name="Standard 2 7 9 2" xfId="3188"/>
    <cellStyle name="Standard 2 7_Kat 2" xfId="1972"/>
    <cellStyle name="Standard 2 8" xfId="27"/>
    <cellStyle name="Standard 2 8 10" xfId="2391"/>
    <cellStyle name="Standard 2 8 2" xfId="49"/>
    <cellStyle name="Standard 2 8 2 2" xfId="89"/>
    <cellStyle name="Standard 2 8 2 2 2" xfId="169"/>
    <cellStyle name="Standard 2 8 2 2 2 2" xfId="329"/>
    <cellStyle name="Standard 2 8 2 2 2 2 2" xfId="809"/>
    <cellStyle name="Standard 2 8 2 2 2 2 2 2" xfId="1611"/>
    <cellStyle name="Standard 2 8 2 2 2 2 2 2 2" xfId="3972"/>
    <cellStyle name="Standard 2 8 2 2 2 2 2 3" xfId="3171"/>
    <cellStyle name="Standard 2 8 2 2 2 2 2_Kat 2" xfId="2017"/>
    <cellStyle name="Standard 2 8 2 2 2 2 3" xfId="1131"/>
    <cellStyle name="Standard 2 8 2 2 2 2 3 2" xfId="3492"/>
    <cellStyle name="Standard 2 8 2 2 2 2 4" xfId="2691"/>
    <cellStyle name="Standard 2 8 2 2 2 2_Kat 2" xfId="2016"/>
    <cellStyle name="Standard 2 8 2 2 2 3" xfId="489"/>
    <cellStyle name="Standard 2 8 2 2 2 3 2" xfId="1291"/>
    <cellStyle name="Standard 2 8 2 2 2 3 2 2" xfId="3652"/>
    <cellStyle name="Standard 2 8 2 2 2 3 3" xfId="2851"/>
    <cellStyle name="Standard 2 8 2 2 2 3_Kat 2" xfId="2018"/>
    <cellStyle name="Standard 2 8 2 2 2 4" xfId="971"/>
    <cellStyle name="Standard 2 8 2 2 2 4 2" xfId="3332"/>
    <cellStyle name="Standard 2 8 2 2 2 5" xfId="2531"/>
    <cellStyle name="Standard 2 8 2 2 2_Kat 2" xfId="2015"/>
    <cellStyle name="Standard 2 8 2 2 3" xfId="249"/>
    <cellStyle name="Standard 2 8 2 2 3 2" xfId="569"/>
    <cellStyle name="Standard 2 8 2 2 3 2 2" xfId="1371"/>
    <cellStyle name="Standard 2 8 2 2 3 2 2 2" xfId="3732"/>
    <cellStyle name="Standard 2 8 2 2 3 2 3" xfId="2931"/>
    <cellStyle name="Standard 2 8 2 2 3 2_Kat 2" xfId="2020"/>
    <cellStyle name="Standard 2 8 2 2 3 3" xfId="1051"/>
    <cellStyle name="Standard 2 8 2 2 3 3 2" xfId="3412"/>
    <cellStyle name="Standard 2 8 2 2 3 4" xfId="2611"/>
    <cellStyle name="Standard 2 8 2 2 3_Kat 2" xfId="2019"/>
    <cellStyle name="Standard 2 8 2 2 4" xfId="649"/>
    <cellStyle name="Standard 2 8 2 2 4 2" xfId="1451"/>
    <cellStyle name="Standard 2 8 2 2 4 2 2" xfId="3812"/>
    <cellStyle name="Standard 2 8 2 2 4 3" xfId="3011"/>
    <cellStyle name="Standard 2 8 2 2 4_Kat 2" xfId="2021"/>
    <cellStyle name="Standard 2 8 2 2 5" xfId="729"/>
    <cellStyle name="Standard 2 8 2 2 5 2" xfId="1531"/>
    <cellStyle name="Standard 2 8 2 2 5 2 2" xfId="3892"/>
    <cellStyle name="Standard 2 8 2 2 5 3" xfId="3091"/>
    <cellStyle name="Standard 2 8 2 2 5_Kat 2" xfId="2022"/>
    <cellStyle name="Standard 2 8 2 2 6" xfId="409"/>
    <cellStyle name="Standard 2 8 2 2 6 2" xfId="1211"/>
    <cellStyle name="Standard 2 8 2 2 6 2 2" xfId="3572"/>
    <cellStyle name="Standard 2 8 2 2 6 3" xfId="2771"/>
    <cellStyle name="Standard 2 8 2 2 6_Kat 2" xfId="2023"/>
    <cellStyle name="Standard 2 8 2 2 7" xfId="891"/>
    <cellStyle name="Standard 2 8 2 2 7 2" xfId="3252"/>
    <cellStyle name="Standard 2 8 2 2 8" xfId="2451"/>
    <cellStyle name="Standard 2 8 2 2_Kat 2" xfId="2014"/>
    <cellStyle name="Standard 2 8 2 3" xfId="129"/>
    <cellStyle name="Standard 2 8 2 3 2" xfId="289"/>
    <cellStyle name="Standard 2 8 2 3 2 2" xfId="769"/>
    <cellStyle name="Standard 2 8 2 3 2 2 2" xfId="1571"/>
    <cellStyle name="Standard 2 8 2 3 2 2 2 2" xfId="3932"/>
    <cellStyle name="Standard 2 8 2 3 2 2 3" xfId="3131"/>
    <cellStyle name="Standard 2 8 2 3 2 2_Kat 2" xfId="2026"/>
    <cellStyle name="Standard 2 8 2 3 2 3" xfId="1091"/>
    <cellStyle name="Standard 2 8 2 3 2 3 2" xfId="3452"/>
    <cellStyle name="Standard 2 8 2 3 2 4" xfId="2651"/>
    <cellStyle name="Standard 2 8 2 3 2_Kat 2" xfId="2025"/>
    <cellStyle name="Standard 2 8 2 3 3" xfId="449"/>
    <cellStyle name="Standard 2 8 2 3 3 2" xfId="1251"/>
    <cellStyle name="Standard 2 8 2 3 3 2 2" xfId="3612"/>
    <cellStyle name="Standard 2 8 2 3 3 3" xfId="2811"/>
    <cellStyle name="Standard 2 8 2 3 3_Kat 2" xfId="2027"/>
    <cellStyle name="Standard 2 8 2 3 4" xfId="931"/>
    <cellStyle name="Standard 2 8 2 3 4 2" xfId="3292"/>
    <cellStyle name="Standard 2 8 2 3 5" xfId="2491"/>
    <cellStyle name="Standard 2 8 2 3_Kat 2" xfId="2024"/>
    <cellStyle name="Standard 2 8 2 4" xfId="209"/>
    <cellStyle name="Standard 2 8 2 4 2" xfId="529"/>
    <cellStyle name="Standard 2 8 2 4 2 2" xfId="1331"/>
    <cellStyle name="Standard 2 8 2 4 2 2 2" xfId="3692"/>
    <cellStyle name="Standard 2 8 2 4 2 3" xfId="2891"/>
    <cellStyle name="Standard 2 8 2 4 2_Kat 2" xfId="2029"/>
    <cellStyle name="Standard 2 8 2 4 3" xfId="1011"/>
    <cellStyle name="Standard 2 8 2 4 3 2" xfId="3372"/>
    <cellStyle name="Standard 2 8 2 4 4" xfId="2571"/>
    <cellStyle name="Standard 2 8 2 4_Kat 2" xfId="2028"/>
    <cellStyle name="Standard 2 8 2 5" xfId="609"/>
    <cellStyle name="Standard 2 8 2 5 2" xfId="1411"/>
    <cellStyle name="Standard 2 8 2 5 2 2" xfId="3772"/>
    <cellStyle name="Standard 2 8 2 5 3" xfId="2971"/>
    <cellStyle name="Standard 2 8 2 5_Kat 2" xfId="2030"/>
    <cellStyle name="Standard 2 8 2 6" xfId="689"/>
    <cellStyle name="Standard 2 8 2 6 2" xfId="1491"/>
    <cellStyle name="Standard 2 8 2 6 2 2" xfId="3852"/>
    <cellStyle name="Standard 2 8 2 6 3" xfId="3051"/>
    <cellStyle name="Standard 2 8 2 6_Kat 2" xfId="2031"/>
    <cellStyle name="Standard 2 8 2 7" xfId="369"/>
    <cellStyle name="Standard 2 8 2 7 2" xfId="1171"/>
    <cellStyle name="Standard 2 8 2 7 2 2" xfId="3532"/>
    <cellStyle name="Standard 2 8 2 7 3" xfId="2731"/>
    <cellStyle name="Standard 2 8 2 7_Kat 2" xfId="2032"/>
    <cellStyle name="Standard 2 8 2 8" xfId="851"/>
    <cellStyle name="Standard 2 8 2 8 2" xfId="3212"/>
    <cellStyle name="Standard 2 8 2 9" xfId="2411"/>
    <cellStyle name="Standard 2 8 2_Kat 2" xfId="2013"/>
    <cellStyle name="Standard 2 8 3" xfId="69"/>
    <cellStyle name="Standard 2 8 3 2" xfId="149"/>
    <cellStyle name="Standard 2 8 3 2 2" xfId="309"/>
    <cellStyle name="Standard 2 8 3 2 2 2" xfId="789"/>
    <cellStyle name="Standard 2 8 3 2 2 2 2" xfId="1591"/>
    <cellStyle name="Standard 2 8 3 2 2 2 2 2" xfId="3952"/>
    <cellStyle name="Standard 2 8 3 2 2 2 3" xfId="3151"/>
    <cellStyle name="Standard 2 8 3 2 2 2_Kat 2" xfId="2036"/>
    <cellStyle name="Standard 2 8 3 2 2 3" xfId="1111"/>
    <cellStyle name="Standard 2 8 3 2 2 3 2" xfId="3472"/>
    <cellStyle name="Standard 2 8 3 2 2 4" xfId="2671"/>
    <cellStyle name="Standard 2 8 3 2 2_Kat 2" xfId="2035"/>
    <cellStyle name="Standard 2 8 3 2 3" xfId="469"/>
    <cellStyle name="Standard 2 8 3 2 3 2" xfId="1271"/>
    <cellStyle name="Standard 2 8 3 2 3 2 2" xfId="3632"/>
    <cellStyle name="Standard 2 8 3 2 3 3" xfId="2831"/>
    <cellStyle name="Standard 2 8 3 2 3_Kat 2" xfId="2037"/>
    <cellStyle name="Standard 2 8 3 2 4" xfId="951"/>
    <cellStyle name="Standard 2 8 3 2 4 2" xfId="3312"/>
    <cellStyle name="Standard 2 8 3 2 5" xfId="2511"/>
    <cellStyle name="Standard 2 8 3 2_Kat 2" xfId="2034"/>
    <cellStyle name="Standard 2 8 3 3" xfId="229"/>
    <cellStyle name="Standard 2 8 3 3 2" xfId="549"/>
    <cellStyle name="Standard 2 8 3 3 2 2" xfId="1351"/>
    <cellStyle name="Standard 2 8 3 3 2 2 2" xfId="3712"/>
    <cellStyle name="Standard 2 8 3 3 2 3" xfId="2911"/>
    <cellStyle name="Standard 2 8 3 3 2_Kat 2" xfId="2039"/>
    <cellStyle name="Standard 2 8 3 3 3" xfId="1031"/>
    <cellStyle name="Standard 2 8 3 3 3 2" xfId="3392"/>
    <cellStyle name="Standard 2 8 3 3 4" xfId="2591"/>
    <cellStyle name="Standard 2 8 3 3_Kat 2" xfId="2038"/>
    <cellStyle name="Standard 2 8 3 4" xfId="629"/>
    <cellStyle name="Standard 2 8 3 4 2" xfId="1431"/>
    <cellStyle name="Standard 2 8 3 4 2 2" xfId="3792"/>
    <cellStyle name="Standard 2 8 3 4 3" xfId="2991"/>
    <cellStyle name="Standard 2 8 3 4_Kat 2" xfId="2040"/>
    <cellStyle name="Standard 2 8 3 5" xfId="709"/>
    <cellStyle name="Standard 2 8 3 5 2" xfId="1511"/>
    <cellStyle name="Standard 2 8 3 5 2 2" xfId="3872"/>
    <cellStyle name="Standard 2 8 3 5 3" xfId="3071"/>
    <cellStyle name="Standard 2 8 3 5_Kat 2" xfId="2041"/>
    <cellStyle name="Standard 2 8 3 6" xfId="389"/>
    <cellStyle name="Standard 2 8 3 6 2" xfId="1191"/>
    <cellStyle name="Standard 2 8 3 6 2 2" xfId="3552"/>
    <cellStyle name="Standard 2 8 3 6 3" xfId="2751"/>
    <cellStyle name="Standard 2 8 3 6_Kat 2" xfId="2042"/>
    <cellStyle name="Standard 2 8 3 7" xfId="871"/>
    <cellStyle name="Standard 2 8 3 7 2" xfId="3232"/>
    <cellStyle name="Standard 2 8 3 8" xfId="2431"/>
    <cellStyle name="Standard 2 8 3_Kat 2" xfId="2033"/>
    <cellStyle name="Standard 2 8 4" xfId="109"/>
    <cellStyle name="Standard 2 8 4 2" xfId="269"/>
    <cellStyle name="Standard 2 8 4 2 2" xfId="749"/>
    <cellStyle name="Standard 2 8 4 2 2 2" xfId="1551"/>
    <cellStyle name="Standard 2 8 4 2 2 2 2" xfId="3912"/>
    <cellStyle name="Standard 2 8 4 2 2 3" xfId="3111"/>
    <cellStyle name="Standard 2 8 4 2 2_Kat 2" xfId="2045"/>
    <cellStyle name="Standard 2 8 4 2 3" xfId="1071"/>
    <cellStyle name="Standard 2 8 4 2 3 2" xfId="3432"/>
    <cellStyle name="Standard 2 8 4 2 4" xfId="2631"/>
    <cellStyle name="Standard 2 8 4 2_Kat 2" xfId="2044"/>
    <cellStyle name="Standard 2 8 4 3" xfId="429"/>
    <cellStyle name="Standard 2 8 4 3 2" xfId="1231"/>
    <cellStyle name="Standard 2 8 4 3 2 2" xfId="3592"/>
    <cellStyle name="Standard 2 8 4 3 3" xfId="2791"/>
    <cellStyle name="Standard 2 8 4 3_Kat 2" xfId="2046"/>
    <cellStyle name="Standard 2 8 4 4" xfId="911"/>
    <cellStyle name="Standard 2 8 4 4 2" xfId="3272"/>
    <cellStyle name="Standard 2 8 4 5" xfId="2471"/>
    <cellStyle name="Standard 2 8 4_Kat 2" xfId="2043"/>
    <cellStyle name="Standard 2 8 5" xfId="189"/>
    <cellStyle name="Standard 2 8 5 2" xfId="509"/>
    <cellStyle name="Standard 2 8 5 2 2" xfId="1311"/>
    <cellStyle name="Standard 2 8 5 2 2 2" xfId="3672"/>
    <cellStyle name="Standard 2 8 5 2 3" xfId="2871"/>
    <cellStyle name="Standard 2 8 5 2_Kat 2" xfId="2048"/>
    <cellStyle name="Standard 2 8 5 3" xfId="991"/>
    <cellStyle name="Standard 2 8 5 3 2" xfId="3352"/>
    <cellStyle name="Standard 2 8 5 4" xfId="2551"/>
    <cellStyle name="Standard 2 8 5_Kat 2" xfId="2047"/>
    <cellStyle name="Standard 2 8 6" xfId="589"/>
    <cellStyle name="Standard 2 8 6 2" xfId="1391"/>
    <cellStyle name="Standard 2 8 6 2 2" xfId="3752"/>
    <cellStyle name="Standard 2 8 6 3" xfId="2951"/>
    <cellStyle name="Standard 2 8 6_Kat 2" xfId="2049"/>
    <cellStyle name="Standard 2 8 7" xfId="669"/>
    <cellStyle name="Standard 2 8 7 2" xfId="1471"/>
    <cellStyle name="Standard 2 8 7 2 2" xfId="3832"/>
    <cellStyle name="Standard 2 8 7 3" xfId="3031"/>
    <cellStyle name="Standard 2 8 7_Kat 2" xfId="2050"/>
    <cellStyle name="Standard 2 8 8" xfId="349"/>
    <cellStyle name="Standard 2 8 8 2" xfId="1151"/>
    <cellStyle name="Standard 2 8 8 2 2" xfId="3512"/>
    <cellStyle name="Standard 2 8 8 3" xfId="2711"/>
    <cellStyle name="Standard 2 8 8_Kat 2" xfId="2051"/>
    <cellStyle name="Standard 2 8 9" xfId="831"/>
    <cellStyle name="Standard 2 8 9 2" xfId="3192"/>
    <cellStyle name="Standard 2 8_Kat 2" xfId="2012"/>
    <cellStyle name="Standard 2 9" xfId="26"/>
    <cellStyle name="Standard 2 9 10" xfId="2390"/>
    <cellStyle name="Standard 2 9 2" xfId="48"/>
    <cellStyle name="Standard 2 9 2 2" xfId="88"/>
    <cellStyle name="Standard 2 9 2 2 2" xfId="168"/>
    <cellStyle name="Standard 2 9 2 2 2 2" xfId="328"/>
    <cellStyle name="Standard 2 9 2 2 2 2 2" xfId="808"/>
    <cellStyle name="Standard 2 9 2 2 2 2 2 2" xfId="1610"/>
    <cellStyle name="Standard 2 9 2 2 2 2 2 2 2" xfId="3971"/>
    <cellStyle name="Standard 2 9 2 2 2 2 2 3" xfId="3170"/>
    <cellStyle name="Standard 2 9 2 2 2 2 2_Kat 2" xfId="2057"/>
    <cellStyle name="Standard 2 9 2 2 2 2 3" xfId="1130"/>
    <cellStyle name="Standard 2 9 2 2 2 2 3 2" xfId="3491"/>
    <cellStyle name="Standard 2 9 2 2 2 2 4" xfId="2690"/>
    <cellStyle name="Standard 2 9 2 2 2 2_Kat 2" xfId="2056"/>
    <cellStyle name="Standard 2 9 2 2 2 3" xfId="488"/>
    <cellStyle name="Standard 2 9 2 2 2 3 2" xfId="1290"/>
    <cellStyle name="Standard 2 9 2 2 2 3 2 2" xfId="3651"/>
    <cellStyle name="Standard 2 9 2 2 2 3 3" xfId="2850"/>
    <cellStyle name="Standard 2 9 2 2 2 3_Kat 2" xfId="2058"/>
    <cellStyle name="Standard 2 9 2 2 2 4" xfId="970"/>
    <cellStyle name="Standard 2 9 2 2 2 4 2" xfId="3331"/>
    <cellStyle name="Standard 2 9 2 2 2 5" xfId="2530"/>
    <cellStyle name="Standard 2 9 2 2 2_Kat 2" xfId="2055"/>
    <cellStyle name="Standard 2 9 2 2 3" xfId="248"/>
    <cellStyle name="Standard 2 9 2 2 3 2" xfId="568"/>
    <cellStyle name="Standard 2 9 2 2 3 2 2" xfId="1370"/>
    <cellStyle name="Standard 2 9 2 2 3 2 2 2" xfId="3731"/>
    <cellStyle name="Standard 2 9 2 2 3 2 3" xfId="2930"/>
    <cellStyle name="Standard 2 9 2 2 3 2_Kat 2" xfId="2060"/>
    <cellStyle name="Standard 2 9 2 2 3 3" xfId="1050"/>
    <cellStyle name="Standard 2 9 2 2 3 3 2" xfId="3411"/>
    <cellStyle name="Standard 2 9 2 2 3 4" xfId="2610"/>
    <cellStyle name="Standard 2 9 2 2 3_Kat 2" xfId="2059"/>
    <cellStyle name="Standard 2 9 2 2 4" xfId="648"/>
    <cellStyle name="Standard 2 9 2 2 4 2" xfId="1450"/>
    <cellStyle name="Standard 2 9 2 2 4 2 2" xfId="3811"/>
    <cellStyle name="Standard 2 9 2 2 4 3" xfId="3010"/>
    <cellStyle name="Standard 2 9 2 2 4_Kat 2" xfId="2061"/>
    <cellStyle name="Standard 2 9 2 2 5" xfId="728"/>
    <cellStyle name="Standard 2 9 2 2 5 2" xfId="1530"/>
    <cellStyle name="Standard 2 9 2 2 5 2 2" xfId="3891"/>
    <cellStyle name="Standard 2 9 2 2 5 3" xfId="3090"/>
    <cellStyle name="Standard 2 9 2 2 5_Kat 2" xfId="2062"/>
    <cellStyle name="Standard 2 9 2 2 6" xfId="408"/>
    <cellStyle name="Standard 2 9 2 2 6 2" xfId="1210"/>
    <cellStyle name="Standard 2 9 2 2 6 2 2" xfId="3571"/>
    <cellStyle name="Standard 2 9 2 2 6 3" xfId="2770"/>
    <cellStyle name="Standard 2 9 2 2 6_Kat 2" xfId="2063"/>
    <cellStyle name="Standard 2 9 2 2 7" xfId="890"/>
    <cellStyle name="Standard 2 9 2 2 7 2" xfId="3251"/>
    <cellStyle name="Standard 2 9 2 2 8" xfId="2450"/>
    <cellStyle name="Standard 2 9 2 2_Kat 2" xfId="2054"/>
    <cellStyle name="Standard 2 9 2 3" xfId="128"/>
    <cellStyle name="Standard 2 9 2 3 2" xfId="288"/>
    <cellStyle name="Standard 2 9 2 3 2 2" xfId="768"/>
    <cellStyle name="Standard 2 9 2 3 2 2 2" xfId="1570"/>
    <cellStyle name="Standard 2 9 2 3 2 2 2 2" xfId="3931"/>
    <cellStyle name="Standard 2 9 2 3 2 2 3" xfId="3130"/>
    <cellStyle name="Standard 2 9 2 3 2 2_Kat 2" xfId="2066"/>
    <cellStyle name="Standard 2 9 2 3 2 3" xfId="1090"/>
    <cellStyle name="Standard 2 9 2 3 2 3 2" xfId="3451"/>
    <cellStyle name="Standard 2 9 2 3 2 4" xfId="2650"/>
    <cellStyle name="Standard 2 9 2 3 2_Kat 2" xfId="2065"/>
    <cellStyle name="Standard 2 9 2 3 3" xfId="448"/>
    <cellStyle name="Standard 2 9 2 3 3 2" xfId="1250"/>
    <cellStyle name="Standard 2 9 2 3 3 2 2" xfId="3611"/>
    <cellStyle name="Standard 2 9 2 3 3 3" xfId="2810"/>
    <cellStyle name="Standard 2 9 2 3 3_Kat 2" xfId="2067"/>
    <cellStyle name="Standard 2 9 2 3 4" xfId="930"/>
    <cellStyle name="Standard 2 9 2 3 4 2" xfId="3291"/>
    <cellStyle name="Standard 2 9 2 3 5" xfId="2490"/>
    <cellStyle name="Standard 2 9 2 3_Kat 2" xfId="2064"/>
    <cellStyle name="Standard 2 9 2 4" xfId="208"/>
    <cellStyle name="Standard 2 9 2 4 2" xfId="528"/>
    <cellStyle name="Standard 2 9 2 4 2 2" xfId="1330"/>
    <cellStyle name="Standard 2 9 2 4 2 2 2" xfId="3691"/>
    <cellStyle name="Standard 2 9 2 4 2 3" xfId="2890"/>
    <cellStyle name="Standard 2 9 2 4 2_Kat 2" xfId="2069"/>
    <cellStyle name="Standard 2 9 2 4 3" xfId="1010"/>
    <cellStyle name="Standard 2 9 2 4 3 2" xfId="3371"/>
    <cellStyle name="Standard 2 9 2 4 4" xfId="2570"/>
    <cellStyle name="Standard 2 9 2 4_Kat 2" xfId="2068"/>
    <cellStyle name="Standard 2 9 2 5" xfId="608"/>
    <cellStyle name="Standard 2 9 2 5 2" xfId="1410"/>
    <cellStyle name="Standard 2 9 2 5 2 2" xfId="3771"/>
    <cellStyle name="Standard 2 9 2 5 3" xfId="2970"/>
    <cellStyle name="Standard 2 9 2 5_Kat 2" xfId="2070"/>
    <cellStyle name="Standard 2 9 2 6" xfId="688"/>
    <cellStyle name="Standard 2 9 2 6 2" xfId="1490"/>
    <cellStyle name="Standard 2 9 2 6 2 2" xfId="3851"/>
    <cellStyle name="Standard 2 9 2 6 3" xfId="3050"/>
    <cellStyle name="Standard 2 9 2 6_Kat 2" xfId="2071"/>
    <cellStyle name="Standard 2 9 2 7" xfId="368"/>
    <cellStyle name="Standard 2 9 2 7 2" xfId="1170"/>
    <cellStyle name="Standard 2 9 2 7 2 2" xfId="3531"/>
    <cellStyle name="Standard 2 9 2 7 3" xfId="2730"/>
    <cellStyle name="Standard 2 9 2 7_Kat 2" xfId="2072"/>
    <cellStyle name="Standard 2 9 2 8" xfId="850"/>
    <cellStyle name="Standard 2 9 2 8 2" xfId="3211"/>
    <cellStyle name="Standard 2 9 2 9" xfId="2410"/>
    <cellStyle name="Standard 2 9 2_Kat 2" xfId="2053"/>
    <cellStyle name="Standard 2 9 3" xfId="68"/>
    <cellStyle name="Standard 2 9 3 2" xfId="148"/>
    <cellStyle name="Standard 2 9 3 2 2" xfId="308"/>
    <cellStyle name="Standard 2 9 3 2 2 2" xfId="788"/>
    <cellStyle name="Standard 2 9 3 2 2 2 2" xfId="1590"/>
    <cellStyle name="Standard 2 9 3 2 2 2 2 2" xfId="3951"/>
    <cellStyle name="Standard 2 9 3 2 2 2 3" xfId="3150"/>
    <cellStyle name="Standard 2 9 3 2 2 2_Kat 2" xfId="2076"/>
    <cellStyle name="Standard 2 9 3 2 2 3" xfId="1110"/>
    <cellStyle name="Standard 2 9 3 2 2 3 2" xfId="3471"/>
    <cellStyle name="Standard 2 9 3 2 2 4" xfId="2670"/>
    <cellStyle name="Standard 2 9 3 2 2_Kat 2" xfId="2075"/>
    <cellStyle name="Standard 2 9 3 2 3" xfId="468"/>
    <cellStyle name="Standard 2 9 3 2 3 2" xfId="1270"/>
    <cellStyle name="Standard 2 9 3 2 3 2 2" xfId="3631"/>
    <cellStyle name="Standard 2 9 3 2 3 3" xfId="2830"/>
    <cellStyle name="Standard 2 9 3 2 3_Kat 2" xfId="2077"/>
    <cellStyle name="Standard 2 9 3 2 4" xfId="950"/>
    <cellStyle name="Standard 2 9 3 2 4 2" xfId="3311"/>
    <cellStyle name="Standard 2 9 3 2 5" xfId="2510"/>
    <cellStyle name="Standard 2 9 3 2_Kat 2" xfId="2074"/>
    <cellStyle name="Standard 2 9 3 3" xfId="228"/>
    <cellStyle name="Standard 2 9 3 3 2" xfId="548"/>
    <cellStyle name="Standard 2 9 3 3 2 2" xfId="1350"/>
    <cellStyle name="Standard 2 9 3 3 2 2 2" xfId="3711"/>
    <cellStyle name="Standard 2 9 3 3 2 3" xfId="2910"/>
    <cellStyle name="Standard 2 9 3 3 2_Kat 2" xfId="2079"/>
    <cellStyle name="Standard 2 9 3 3 3" xfId="1030"/>
    <cellStyle name="Standard 2 9 3 3 3 2" xfId="3391"/>
    <cellStyle name="Standard 2 9 3 3 4" xfId="2590"/>
    <cellStyle name="Standard 2 9 3 3_Kat 2" xfId="2078"/>
    <cellStyle name="Standard 2 9 3 4" xfId="628"/>
    <cellStyle name="Standard 2 9 3 4 2" xfId="1430"/>
    <cellStyle name="Standard 2 9 3 4 2 2" xfId="3791"/>
    <cellStyle name="Standard 2 9 3 4 3" xfId="2990"/>
    <cellStyle name="Standard 2 9 3 4_Kat 2" xfId="2080"/>
    <cellStyle name="Standard 2 9 3 5" xfId="708"/>
    <cellStyle name="Standard 2 9 3 5 2" xfId="1510"/>
    <cellStyle name="Standard 2 9 3 5 2 2" xfId="3871"/>
    <cellStyle name="Standard 2 9 3 5 3" xfId="3070"/>
    <cellStyle name="Standard 2 9 3 5_Kat 2" xfId="2081"/>
    <cellStyle name="Standard 2 9 3 6" xfId="388"/>
    <cellStyle name="Standard 2 9 3 6 2" xfId="1190"/>
    <cellStyle name="Standard 2 9 3 6 2 2" xfId="3551"/>
    <cellStyle name="Standard 2 9 3 6 3" xfId="2750"/>
    <cellStyle name="Standard 2 9 3 6_Kat 2" xfId="2082"/>
    <cellStyle name="Standard 2 9 3 7" xfId="870"/>
    <cellStyle name="Standard 2 9 3 7 2" xfId="3231"/>
    <cellStyle name="Standard 2 9 3 8" xfId="2430"/>
    <cellStyle name="Standard 2 9 3_Kat 2" xfId="2073"/>
    <cellStyle name="Standard 2 9 4" xfId="108"/>
    <cellStyle name="Standard 2 9 4 2" xfId="268"/>
    <cellStyle name="Standard 2 9 4 2 2" xfId="748"/>
    <cellStyle name="Standard 2 9 4 2 2 2" xfId="1550"/>
    <cellStyle name="Standard 2 9 4 2 2 2 2" xfId="3911"/>
    <cellStyle name="Standard 2 9 4 2 2 3" xfId="3110"/>
    <cellStyle name="Standard 2 9 4 2 2_Kat 2" xfId="2085"/>
    <cellStyle name="Standard 2 9 4 2 3" xfId="1070"/>
    <cellStyle name="Standard 2 9 4 2 3 2" xfId="3431"/>
    <cellStyle name="Standard 2 9 4 2 4" xfId="2630"/>
    <cellStyle name="Standard 2 9 4 2_Kat 2" xfId="2084"/>
    <cellStyle name="Standard 2 9 4 3" xfId="428"/>
    <cellStyle name="Standard 2 9 4 3 2" xfId="1230"/>
    <cellStyle name="Standard 2 9 4 3 2 2" xfId="3591"/>
    <cellStyle name="Standard 2 9 4 3 3" xfId="2790"/>
    <cellStyle name="Standard 2 9 4 3_Kat 2" xfId="2086"/>
    <cellStyle name="Standard 2 9 4 4" xfId="910"/>
    <cellStyle name="Standard 2 9 4 4 2" xfId="3271"/>
    <cellStyle name="Standard 2 9 4 5" xfId="2470"/>
    <cellStyle name="Standard 2 9 4_Kat 2" xfId="2083"/>
    <cellStyle name="Standard 2 9 5" xfId="188"/>
    <cellStyle name="Standard 2 9 5 2" xfId="508"/>
    <cellStyle name="Standard 2 9 5 2 2" xfId="1310"/>
    <cellStyle name="Standard 2 9 5 2 2 2" xfId="3671"/>
    <cellStyle name="Standard 2 9 5 2 3" xfId="2870"/>
    <cellStyle name="Standard 2 9 5 2_Kat 2" xfId="2088"/>
    <cellStyle name="Standard 2 9 5 3" xfId="990"/>
    <cellStyle name="Standard 2 9 5 3 2" xfId="3351"/>
    <cellStyle name="Standard 2 9 5 4" xfId="2550"/>
    <cellStyle name="Standard 2 9 5_Kat 2" xfId="2087"/>
    <cellStyle name="Standard 2 9 6" xfId="588"/>
    <cellStyle name="Standard 2 9 6 2" xfId="1390"/>
    <cellStyle name="Standard 2 9 6 2 2" xfId="3751"/>
    <cellStyle name="Standard 2 9 6 3" xfId="2950"/>
    <cellStyle name="Standard 2 9 6_Kat 2" xfId="2089"/>
    <cellStyle name="Standard 2 9 7" xfId="668"/>
    <cellStyle name="Standard 2 9 7 2" xfId="1470"/>
    <cellStyle name="Standard 2 9 7 2 2" xfId="3831"/>
    <cellStyle name="Standard 2 9 7 3" xfId="3030"/>
    <cellStyle name="Standard 2 9 7_Kat 2" xfId="2090"/>
    <cellStyle name="Standard 2 9 8" xfId="348"/>
    <cellStyle name="Standard 2 9 8 2" xfId="1150"/>
    <cellStyle name="Standard 2 9 8 2 2" xfId="3511"/>
    <cellStyle name="Standard 2 9 8 3" xfId="2710"/>
    <cellStyle name="Standard 2 9 8_Kat 2" xfId="2091"/>
    <cellStyle name="Standard 2 9 9" xfId="830"/>
    <cellStyle name="Standard 2 9 9 2" xfId="3191"/>
    <cellStyle name="Standard 2 9_Kat 2" xfId="2052"/>
    <cellStyle name="Standard 2_EDV" xfId="7"/>
    <cellStyle name="Standard 3" xfId="4"/>
    <cellStyle name="Standard 3 2" xfId="15"/>
    <cellStyle name="Standard 3 3" xfId="16"/>
    <cellStyle name="Standard 3 3 10" xfId="2382"/>
    <cellStyle name="Standard 3 3 2" xfId="40"/>
    <cellStyle name="Standard 3 3 2 2" xfId="80"/>
    <cellStyle name="Standard 3 3 2 2 2" xfId="160"/>
    <cellStyle name="Standard 3 3 2 2 2 2" xfId="320"/>
    <cellStyle name="Standard 3 3 2 2 2 2 2" xfId="800"/>
    <cellStyle name="Standard 3 3 2 2 2 2 2 2" xfId="1602"/>
    <cellStyle name="Standard 3 3 2 2 2 2 2 2 2" xfId="3963"/>
    <cellStyle name="Standard 3 3 2 2 2 2 2 3" xfId="3162"/>
    <cellStyle name="Standard 3 3 2 2 2 2 2_Kat 2" xfId="2097"/>
    <cellStyle name="Standard 3 3 2 2 2 2 3" xfId="1122"/>
    <cellStyle name="Standard 3 3 2 2 2 2 3 2" xfId="3483"/>
    <cellStyle name="Standard 3 3 2 2 2 2 4" xfId="2682"/>
    <cellStyle name="Standard 3 3 2 2 2 2_Kat 2" xfId="2096"/>
    <cellStyle name="Standard 3 3 2 2 2 3" xfId="480"/>
    <cellStyle name="Standard 3 3 2 2 2 3 2" xfId="1282"/>
    <cellStyle name="Standard 3 3 2 2 2 3 2 2" xfId="3643"/>
    <cellStyle name="Standard 3 3 2 2 2 3 3" xfId="2842"/>
    <cellStyle name="Standard 3 3 2 2 2 3_Kat 2" xfId="2098"/>
    <cellStyle name="Standard 3 3 2 2 2 4" xfId="962"/>
    <cellStyle name="Standard 3 3 2 2 2 4 2" xfId="3323"/>
    <cellStyle name="Standard 3 3 2 2 2 5" xfId="2522"/>
    <cellStyle name="Standard 3 3 2 2 2_Kat 2" xfId="2095"/>
    <cellStyle name="Standard 3 3 2 2 3" xfId="240"/>
    <cellStyle name="Standard 3 3 2 2 3 2" xfId="560"/>
    <cellStyle name="Standard 3 3 2 2 3 2 2" xfId="1362"/>
    <cellStyle name="Standard 3 3 2 2 3 2 2 2" xfId="3723"/>
    <cellStyle name="Standard 3 3 2 2 3 2 3" xfId="2922"/>
    <cellStyle name="Standard 3 3 2 2 3 2_Kat 2" xfId="2100"/>
    <cellStyle name="Standard 3 3 2 2 3 3" xfId="1042"/>
    <cellStyle name="Standard 3 3 2 2 3 3 2" xfId="3403"/>
    <cellStyle name="Standard 3 3 2 2 3 4" xfId="2602"/>
    <cellStyle name="Standard 3 3 2 2 3_Kat 2" xfId="2099"/>
    <cellStyle name="Standard 3 3 2 2 4" xfId="640"/>
    <cellStyle name="Standard 3 3 2 2 4 2" xfId="1442"/>
    <cellStyle name="Standard 3 3 2 2 4 2 2" xfId="3803"/>
    <cellStyle name="Standard 3 3 2 2 4 3" xfId="3002"/>
    <cellStyle name="Standard 3 3 2 2 4_Kat 2" xfId="2101"/>
    <cellStyle name="Standard 3 3 2 2 5" xfId="720"/>
    <cellStyle name="Standard 3 3 2 2 5 2" xfId="1522"/>
    <cellStyle name="Standard 3 3 2 2 5 2 2" xfId="3883"/>
    <cellStyle name="Standard 3 3 2 2 5 3" xfId="3082"/>
    <cellStyle name="Standard 3 3 2 2 5_Kat 2" xfId="2102"/>
    <cellStyle name="Standard 3 3 2 2 6" xfId="400"/>
    <cellStyle name="Standard 3 3 2 2 6 2" xfId="1202"/>
    <cellStyle name="Standard 3 3 2 2 6 2 2" xfId="3563"/>
    <cellStyle name="Standard 3 3 2 2 6 3" xfId="2762"/>
    <cellStyle name="Standard 3 3 2 2 6_Kat 2" xfId="2103"/>
    <cellStyle name="Standard 3 3 2 2 7" xfId="882"/>
    <cellStyle name="Standard 3 3 2 2 7 2" xfId="3243"/>
    <cellStyle name="Standard 3 3 2 2 8" xfId="2442"/>
    <cellStyle name="Standard 3 3 2 2_Kat 2" xfId="2094"/>
    <cellStyle name="Standard 3 3 2 3" xfId="120"/>
    <cellStyle name="Standard 3 3 2 3 2" xfId="280"/>
    <cellStyle name="Standard 3 3 2 3 2 2" xfId="760"/>
    <cellStyle name="Standard 3 3 2 3 2 2 2" xfId="1562"/>
    <cellStyle name="Standard 3 3 2 3 2 2 2 2" xfId="3923"/>
    <cellStyle name="Standard 3 3 2 3 2 2 3" xfId="3122"/>
    <cellStyle name="Standard 3 3 2 3 2 2_Kat 2" xfId="2106"/>
    <cellStyle name="Standard 3 3 2 3 2 3" xfId="1082"/>
    <cellStyle name="Standard 3 3 2 3 2 3 2" xfId="3443"/>
    <cellStyle name="Standard 3 3 2 3 2 4" xfId="2642"/>
    <cellStyle name="Standard 3 3 2 3 2_Kat 2" xfId="2105"/>
    <cellStyle name="Standard 3 3 2 3 3" xfId="440"/>
    <cellStyle name="Standard 3 3 2 3 3 2" xfId="1242"/>
    <cellStyle name="Standard 3 3 2 3 3 2 2" xfId="3603"/>
    <cellStyle name="Standard 3 3 2 3 3 3" xfId="2802"/>
    <cellStyle name="Standard 3 3 2 3 3_Kat 2" xfId="2107"/>
    <cellStyle name="Standard 3 3 2 3 4" xfId="922"/>
    <cellStyle name="Standard 3 3 2 3 4 2" xfId="3283"/>
    <cellStyle name="Standard 3 3 2 3 5" xfId="2482"/>
    <cellStyle name="Standard 3 3 2 3_Kat 2" xfId="2104"/>
    <cellStyle name="Standard 3 3 2 4" xfId="200"/>
    <cellStyle name="Standard 3 3 2 4 2" xfId="520"/>
    <cellStyle name="Standard 3 3 2 4 2 2" xfId="1322"/>
    <cellStyle name="Standard 3 3 2 4 2 2 2" xfId="3683"/>
    <cellStyle name="Standard 3 3 2 4 2 3" xfId="2882"/>
    <cellStyle name="Standard 3 3 2 4 2_Kat 2" xfId="2109"/>
    <cellStyle name="Standard 3 3 2 4 3" xfId="1002"/>
    <cellStyle name="Standard 3 3 2 4 3 2" xfId="3363"/>
    <cellStyle name="Standard 3 3 2 4 4" xfId="2562"/>
    <cellStyle name="Standard 3 3 2 4_Kat 2" xfId="2108"/>
    <cellStyle name="Standard 3 3 2 5" xfId="600"/>
    <cellStyle name="Standard 3 3 2 5 2" xfId="1402"/>
    <cellStyle name="Standard 3 3 2 5 2 2" xfId="3763"/>
    <cellStyle name="Standard 3 3 2 5 3" xfId="2962"/>
    <cellStyle name="Standard 3 3 2 5_Kat 2" xfId="2110"/>
    <cellStyle name="Standard 3 3 2 6" xfId="680"/>
    <cellStyle name="Standard 3 3 2 6 2" xfId="1482"/>
    <cellStyle name="Standard 3 3 2 6 2 2" xfId="3843"/>
    <cellStyle name="Standard 3 3 2 6 3" xfId="3042"/>
    <cellStyle name="Standard 3 3 2 6_Kat 2" xfId="2111"/>
    <cellStyle name="Standard 3 3 2 7" xfId="360"/>
    <cellStyle name="Standard 3 3 2 7 2" xfId="1162"/>
    <cellStyle name="Standard 3 3 2 7 2 2" xfId="3523"/>
    <cellStyle name="Standard 3 3 2 7 3" xfId="2722"/>
    <cellStyle name="Standard 3 3 2 7_Kat 2" xfId="2112"/>
    <cellStyle name="Standard 3 3 2 8" xfId="842"/>
    <cellStyle name="Standard 3 3 2 8 2" xfId="3203"/>
    <cellStyle name="Standard 3 3 2 9" xfId="2402"/>
    <cellStyle name="Standard 3 3 2_Kat 2" xfId="2093"/>
    <cellStyle name="Standard 3 3 3" xfId="60"/>
    <cellStyle name="Standard 3 3 3 2" xfId="140"/>
    <cellStyle name="Standard 3 3 3 2 2" xfId="300"/>
    <cellStyle name="Standard 3 3 3 2 2 2" xfId="780"/>
    <cellStyle name="Standard 3 3 3 2 2 2 2" xfId="1582"/>
    <cellStyle name="Standard 3 3 3 2 2 2 2 2" xfId="3943"/>
    <cellStyle name="Standard 3 3 3 2 2 2 3" xfId="3142"/>
    <cellStyle name="Standard 3 3 3 2 2 2_Kat 2" xfId="2116"/>
    <cellStyle name="Standard 3 3 3 2 2 3" xfId="1102"/>
    <cellStyle name="Standard 3 3 3 2 2 3 2" xfId="3463"/>
    <cellStyle name="Standard 3 3 3 2 2 4" xfId="2662"/>
    <cellStyle name="Standard 3 3 3 2 2_Kat 2" xfId="2115"/>
    <cellStyle name="Standard 3 3 3 2 3" xfId="460"/>
    <cellStyle name="Standard 3 3 3 2 3 2" xfId="1262"/>
    <cellStyle name="Standard 3 3 3 2 3 2 2" xfId="3623"/>
    <cellStyle name="Standard 3 3 3 2 3 3" xfId="2822"/>
    <cellStyle name="Standard 3 3 3 2 3_Kat 2" xfId="2117"/>
    <cellStyle name="Standard 3 3 3 2 4" xfId="942"/>
    <cellStyle name="Standard 3 3 3 2 4 2" xfId="3303"/>
    <cellStyle name="Standard 3 3 3 2 5" xfId="2502"/>
    <cellStyle name="Standard 3 3 3 2_Kat 2" xfId="2114"/>
    <cellStyle name="Standard 3 3 3 3" xfId="220"/>
    <cellStyle name="Standard 3 3 3 3 2" xfId="540"/>
    <cellStyle name="Standard 3 3 3 3 2 2" xfId="1342"/>
    <cellStyle name="Standard 3 3 3 3 2 2 2" xfId="3703"/>
    <cellStyle name="Standard 3 3 3 3 2 3" xfId="2902"/>
    <cellStyle name="Standard 3 3 3 3 2_Kat 2" xfId="2119"/>
    <cellStyle name="Standard 3 3 3 3 3" xfId="1022"/>
    <cellStyle name="Standard 3 3 3 3 3 2" xfId="3383"/>
    <cellStyle name="Standard 3 3 3 3 4" xfId="2582"/>
    <cellStyle name="Standard 3 3 3 3_Kat 2" xfId="2118"/>
    <cellStyle name="Standard 3 3 3 4" xfId="620"/>
    <cellStyle name="Standard 3 3 3 4 2" xfId="1422"/>
    <cellStyle name="Standard 3 3 3 4 2 2" xfId="3783"/>
    <cellStyle name="Standard 3 3 3 4 3" xfId="2982"/>
    <cellStyle name="Standard 3 3 3 4_Kat 2" xfId="2120"/>
    <cellStyle name="Standard 3 3 3 5" xfId="700"/>
    <cellStyle name="Standard 3 3 3 5 2" xfId="1502"/>
    <cellStyle name="Standard 3 3 3 5 2 2" xfId="3863"/>
    <cellStyle name="Standard 3 3 3 5 3" xfId="3062"/>
    <cellStyle name="Standard 3 3 3 5_Kat 2" xfId="2121"/>
    <cellStyle name="Standard 3 3 3 6" xfId="380"/>
    <cellStyle name="Standard 3 3 3 6 2" xfId="1182"/>
    <cellStyle name="Standard 3 3 3 6 2 2" xfId="3543"/>
    <cellStyle name="Standard 3 3 3 6 3" xfId="2742"/>
    <cellStyle name="Standard 3 3 3 6_Kat 2" xfId="2122"/>
    <cellStyle name="Standard 3 3 3 7" xfId="862"/>
    <cellStyle name="Standard 3 3 3 7 2" xfId="3223"/>
    <cellStyle name="Standard 3 3 3 8" xfId="2422"/>
    <cellStyle name="Standard 3 3 3_Kat 2" xfId="2113"/>
    <cellStyle name="Standard 3 3 4" xfId="100"/>
    <cellStyle name="Standard 3 3 4 2" xfId="260"/>
    <cellStyle name="Standard 3 3 4 2 2" xfId="740"/>
    <cellStyle name="Standard 3 3 4 2 2 2" xfId="1542"/>
    <cellStyle name="Standard 3 3 4 2 2 2 2" xfId="3903"/>
    <cellStyle name="Standard 3 3 4 2 2 3" xfId="3102"/>
    <cellStyle name="Standard 3 3 4 2 2_Kat 2" xfId="2125"/>
    <cellStyle name="Standard 3 3 4 2 3" xfId="1062"/>
    <cellStyle name="Standard 3 3 4 2 3 2" xfId="3423"/>
    <cellStyle name="Standard 3 3 4 2 4" xfId="2622"/>
    <cellStyle name="Standard 3 3 4 2_Kat 2" xfId="2124"/>
    <cellStyle name="Standard 3 3 4 3" xfId="420"/>
    <cellStyle name="Standard 3 3 4 3 2" xfId="1222"/>
    <cellStyle name="Standard 3 3 4 3 2 2" xfId="3583"/>
    <cellStyle name="Standard 3 3 4 3 3" xfId="2782"/>
    <cellStyle name="Standard 3 3 4 3_Kat 2" xfId="2126"/>
    <cellStyle name="Standard 3 3 4 4" xfId="902"/>
    <cellStyle name="Standard 3 3 4 4 2" xfId="3263"/>
    <cellStyle name="Standard 3 3 4 5" xfId="2462"/>
    <cellStyle name="Standard 3 3 4_Kat 2" xfId="2123"/>
    <cellStyle name="Standard 3 3 5" xfId="180"/>
    <cellStyle name="Standard 3 3 5 2" xfId="500"/>
    <cellStyle name="Standard 3 3 5 2 2" xfId="1302"/>
    <cellStyle name="Standard 3 3 5 2 2 2" xfId="3663"/>
    <cellStyle name="Standard 3 3 5 2 3" xfId="2862"/>
    <cellStyle name="Standard 3 3 5 2_Kat 2" xfId="2128"/>
    <cellStyle name="Standard 3 3 5 3" xfId="982"/>
    <cellStyle name="Standard 3 3 5 3 2" xfId="3343"/>
    <cellStyle name="Standard 3 3 5 4" xfId="2542"/>
    <cellStyle name="Standard 3 3 5_Kat 2" xfId="2127"/>
    <cellStyle name="Standard 3 3 6" xfId="580"/>
    <cellStyle name="Standard 3 3 6 2" xfId="1382"/>
    <cellStyle name="Standard 3 3 6 2 2" xfId="3743"/>
    <cellStyle name="Standard 3 3 6 3" xfId="2942"/>
    <cellStyle name="Standard 3 3 6_Kat 2" xfId="2129"/>
    <cellStyle name="Standard 3 3 7" xfId="660"/>
    <cellStyle name="Standard 3 3 7 2" xfId="1462"/>
    <cellStyle name="Standard 3 3 7 2 2" xfId="3823"/>
    <cellStyle name="Standard 3 3 7 3" xfId="3022"/>
    <cellStyle name="Standard 3 3 7_Kat 2" xfId="2130"/>
    <cellStyle name="Standard 3 3 8" xfId="340"/>
    <cellStyle name="Standard 3 3 8 2" xfId="1142"/>
    <cellStyle name="Standard 3 3 8 2 2" xfId="3503"/>
    <cellStyle name="Standard 3 3 8 3" xfId="2702"/>
    <cellStyle name="Standard 3 3 8_Kat 2" xfId="2131"/>
    <cellStyle name="Standard 3 3 9" xfId="822"/>
    <cellStyle name="Standard 3 3 9 2" xfId="3183"/>
    <cellStyle name="Standard 3 3_Kat 2" xfId="2092"/>
    <cellStyle name="Standard 3 4" xfId="17"/>
    <cellStyle name="Standard 3 4 10" xfId="2383"/>
    <cellStyle name="Standard 3 4 2" xfId="41"/>
    <cellStyle name="Standard 3 4 2 2" xfId="81"/>
    <cellStyle name="Standard 3 4 2 2 2" xfId="161"/>
    <cellStyle name="Standard 3 4 2 2 2 2" xfId="321"/>
    <cellStyle name="Standard 3 4 2 2 2 2 2" xfId="801"/>
    <cellStyle name="Standard 3 4 2 2 2 2 2 2" xfId="1603"/>
    <cellStyle name="Standard 3 4 2 2 2 2 2 2 2" xfId="3964"/>
    <cellStyle name="Standard 3 4 2 2 2 2 2 3" xfId="3163"/>
    <cellStyle name="Standard 3 4 2 2 2 2 2_Kat 2" xfId="2137"/>
    <cellStyle name="Standard 3 4 2 2 2 2 3" xfId="1123"/>
    <cellStyle name="Standard 3 4 2 2 2 2 3 2" xfId="3484"/>
    <cellStyle name="Standard 3 4 2 2 2 2 4" xfId="2683"/>
    <cellStyle name="Standard 3 4 2 2 2 2_Kat 2" xfId="2136"/>
    <cellStyle name="Standard 3 4 2 2 2 3" xfId="481"/>
    <cellStyle name="Standard 3 4 2 2 2 3 2" xfId="1283"/>
    <cellStyle name="Standard 3 4 2 2 2 3 2 2" xfId="3644"/>
    <cellStyle name="Standard 3 4 2 2 2 3 3" xfId="2843"/>
    <cellStyle name="Standard 3 4 2 2 2 3_Kat 2" xfId="2138"/>
    <cellStyle name="Standard 3 4 2 2 2 4" xfId="963"/>
    <cellStyle name="Standard 3 4 2 2 2 4 2" xfId="3324"/>
    <cellStyle name="Standard 3 4 2 2 2 5" xfId="2523"/>
    <cellStyle name="Standard 3 4 2 2 2_Kat 2" xfId="2135"/>
    <cellStyle name="Standard 3 4 2 2 3" xfId="241"/>
    <cellStyle name="Standard 3 4 2 2 3 2" xfId="561"/>
    <cellStyle name="Standard 3 4 2 2 3 2 2" xfId="1363"/>
    <cellStyle name="Standard 3 4 2 2 3 2 2 2" xfId="3724"/>
    <cellStyle name="Standard 3 4 2 2 3 2 3" xfId="2923"/>
    <cellStyle name="Standard 3 4 2 2 3 2_Kat 2" xfId="2140"/>
    <cellStyle name="Standard 3 4 2 2 3 3" xfId="1043"/>
    <cellStyle name="Standard 3 4 2 2 3 3 2" xfId="3404"/>
    <cellStyle name="Standard 3 4 2 2 3 4" xfId="2603"/>
    <cellStyle name="Standard 3 4 2 2 3_Kat 2" xfId="2139"/>
    <cellStyle name="Standard 3 4 2 2 4" xfId="641"/>
    <cellStyle name="Standard 3 4 2 2 4 2" xfId="1443"/>
    <cellStyle name="Standard 3 4 2 2 4 2 2" xfId="3804"/>
    <cellStyle name="Standard 3 4 2 2 4 3" xfId="3003"/>
    <cellStyle name="Standard 3 4 2 2 4_Kat 2" xfId="2141"/>
    <cellStyle name="Standard 3 4 2 2 5" xfId="721"/>
    <cellStyle name="Standard 3 4 2 2 5 2" xfId="1523"/>
    <cellStyle name="Standard 3 4 2 2 5 2 2" xfId="3884"/>
    <cellStyle name="Standard 3 4 2 2 5 3" xfId="3083"/>
    <cellStyle name="Standard 3 4 2 2 5_Kat 2" xfId="2142"/>
    <cellStyle name="Standard 3 4 2 2 6" xfId="401"/>
    <cellStyle name="Standard 3 4 2 2 6 2" xfId="1203"/>
    <cellStyle name="Standard 3 4 2 2 6 2 2" xfId="3564"/>
    <cellStyle name="Standard 3 4 2 2 6 3" xfId="2763"/>
    <cellStyle name="Standard 3 4 2 2 6_Kat 2" xfId="2143"/>
    <cellStyle name="Standard 3 4 2 2 7" xfId="883"/>
    <cellStyle name="Standard 3 4 2 2 7 2" xfId="3244"/>
    <cellStyle name="Standard 3 4 2 2 8" xfId="2443"/>
    <cellStyle name="Standard 3 4 2 2_Kat 2" xfId="2134"/>
    <cellStyle name="Standard 3 4 2 3" xfId="121"/>
    <cellStyle name="Standard 3 4 2 3 2" xfId="281"/>
    <cellStyle name="Standard 3 4 2 3 2 2" xfId="761"/>
    <cellStyle name="Standard 3 4 2 3 2 2 2" xfId="1563"/>
    <cellStyle name="Standard 3 4 2 3 2 2 2 2" xfId="3924"/>
    <cellStyle name="Standard 3 4 2 3 2 2 3" xfId="3123"/>
    <cellStyle name="Standard 3 4 2 3 2 2_Kat 2" xfId="2146"/>
    <cellStyle name="Standard 3 4 2 3 2 3" xfId="1083"/>
    <cellStyle name="Standard 3 4 2 3 2 3 2" xfId="3444"/>
    <cellStyle name="Standard 3 4 2 3 2 4" xfId="2643"/>
    <cellStyle name="Standard 3 4 2 3 2_Kat 2" xfId="2145"/>
    <cellStyle name="Standard 3 4 2 3 3" xfId="441"/>
    <cellStyle name="Standard 3 4 2 3 3 2" xfId="1243"/>
    <cellStyle name="Standard 3 4 2 3 3 2 2" xfId="3604"/>
    <cellStyle name="Standard 3 4 2 3 3 3" xfId="2803"/>
    <cellStyle name="Standard 3 4 2 3 3_Kat 2" xfId="2147"/>
    <cellStyle name="Standard 3 4 2 3 4" xfId="923"/>
    <cellStyle name="Standard 3 4 2 3 4 2" xfId="3284"/>
    <cellStyle name="Standard 3 4 2 3 5" xfId="2483"/>
    <cellStyle name="Standard 3 4 2 3_Kat 2" xfId="2144"/>
    <cellStyle name="Standard 3 4 2 4" xfId="201"/>
    <cellStyle name="Standard 3 4 2 4 2" xfId="521"/>
    <cellStyle name="Standard 3 4 2 4 2 2" xfId="1323"/>
    <cellStyle name="Standard 3 4 2 4 2 2 2" xfId="3684"/>
    <cellStyle name="Standard 3 4 2 4 2 3" xfId="2883"/>
    <cellStyle name="Standard 3 4 2 4 2_Kat 2" xfId="2149"/>
    <cellStyle name="Standard 3 4 2 4 3" xfId="1003"/>
    <cellStyle name="Standard 3 4 2 4 3 2" xfId="3364"/>
    <cellStyle name="Standard 3 4 2 4 4" xfId="2563"/>
    <cellStyle name="Standard 3 4 2 4_Kat 2" xfId="2148"/>
    <cellStyle name="Standard 3 4 2 5" xfId="601"/>
    <cellStyle name="Standard 3 4 2 5 2" xfId="1403"/>
    <cellStyle name="Standard 3 4 2 5 2 2" xfId="3764"/>
    <cellStyle name="Standard 3 4 2 5 3" xfId="2963"/>
    <cellStyle name="Standard 3 4 2 5_Kat 2" xfId="2150"/>
    <cellStyle name="Standard 3 4 2 6" xfId="681"/>
    <cellStyle name="Standard 3 4 2 6 2" xfId="1483"/>
    <cellStyle name="Standard 3 4 2 6 2 2" xfId="3844"/>
    <cellStyle name="Standard 3 4 2 6 3" xfId="3043"/>
    <cellStyle name="Standard 3 4 2 6_Kat 2" xfId="2151"/>
    <cellStyle name="Standard 3 4 2 7" xfId="361"/>
    <cellStyle name="Standard 3 4 2 7 2" xfId="1163"/>
    <cellStyle name="Standard 3 4 2 7 2 2" xfId="3524"/>
    <cellStyle name="Standard 3 4 2 7 3" xfId="2723"/>
    <cellStyle name="Standard 3 4 2 7_Kat 2" xfId="2152"/>
    <cellStyle name="Standard 3 4 2 8" xfId="843"/>
    <cellStyle name="Standard 3 4 2 8 2" xfId="3204"/>
    <cellStyle name="Standard 3 4 2 9" xfId="2403"/>
    <cellStyle name="Standard 3 4 2_Kat 2" xfId="2133"/>
    <cellStyle name="Standard 3 4 3" xfId="61"/>
    <cellStyle name="Standard 3 4 3 2" xfId="141"/>
    <cellStyle name="Standard 3 4 3 2 2" xfId="301"/>
    <cellStyle name="Standard 3 4 3 2 2 2" xfId="781"/>
    <cellStyle name="Standard 3 4 3 2 2 2 2" xfId="1583"/>
    <cellStyle name="Standard 3 4 3 2 2 2 2 2" xfId="3944"/>
    <cellStyle name="Standard 3 4 3 2 2 2 3" xfId="3143"/>
    <cellStyle name="Standard 3 4 3 2 2 2_Kat 2" xfId="2156"/>
    <cellStyle name="Standard 3 4 3 2 2 3" xfId="1103"/>
    <cellStyle name="Standard 3 4 3 2 2 3 2" xfId="3464"/>
    <cellStyle name="Standard 3 4 3 2 2 4" xfId="2663"/>
    <cellStyle name="Standard 3 4 3 2 2_Kat 2" xfId="2155"/>
    <cellStyle name="Standard 3 4 3 2 3" xfId="461"/>
    <cellStyle name="Standard 3 4 3 2 3 2" xfId="1263"/>
    <cellStyle name="Standard 3 4 3 2 3 2 2" xfId="3624"/>
    <cellStyle name="Standard 3 4 3 2 3 3" xfId="2823"/>
    <cellStyle name="Standard 3 4 3 2 3_Kat 2" xfId="2157"/>
    <cellStyle name="Standard 3 4 3 2 4" xfId="943"/>
    <cellStyle name="Standard 3 4 3 2 4 2" xfId="3304"/>
    <cellStyle name="Standard 3 4 3 2 5" xfId="2503"/>
    <cellStyle name="Standard 3 4 3 2_Kat 2" xfId="2154"/>
    <cellStyle name="Standard 3 4 3 3" xfId="221"/>
    <cellStyle name="Standard 3 4 3 3 2" xfId="541"/>
    <cellStyle name="Standard 3 4 3 3 2 2" xfId="1343"/>
    <cellStyle name="Standard 3 4 3 3 2 2 2" xfId="3704"/>
    <cellStyle name="Standard 3 4 3 3 2 3" xfId="2903"/>
    <cellStyle name="Standard 3 4 3 3 2_Kat 2" xfId="2159"/>
    <cellStyle name="Standard 3 4 3 3 3" xfId="1023"/>
    <cellStyle name="Standard 3 4 3 3 3 2" xfId="3384"/>
    <cellStyle name="Standard 3 4 3 3 4" xfId="2583"/>
    <cellStyle name="Standard 3 4 3 3_Kat 2" xfId="2158"/>
    <cellStyle name="Standard 3 4 3 4" xfId="621"/>
    <cellStyle name="Standard 3 4 3 4 2" xfId="1423"/>
    <cellStyle name="Standard 3 4 3 4 2 2" xfId="3784"/>
    <cellStyle name="Standard 3 4 3 4 3" xfId="2983"/>
    <cellStyle name="Standard 3 4 3 4_Kat 2" xfId="2160"/>
    <cellStyle name="Standard 3 4 3 5" xfId="701"/>
    <cellStyle name="Standard 3 4 3 5 2" xfId="1503"/>
    <cellStyle name="Standard 3 4 3 5 2 2" xfId="3864"/>
    <cellStyle name="Standard 3 4 3 5 3" xfId="3063"/>
    <cellStyle name="Standard 3 4 3 5_Kat 2" xfId="2161"/>
    <cellStyle name="Standard 3 4 3 6" xfId="381"/>
    <cellStyle name="Standard 3 4 3 6 2" xfId="1183"/>
    <cellStyle name="Standard 3 4 3 6 2 2" xfId="3544"/>
    <cellStyle name="Standard 3 4 3 6 3" xfId="2743"/>
    <cellStyle name="Standard 3 4 3 6_Kat 2" xfId="2162"/>
    <cellStyle name="Standard 3 4 3 7" xfId="863"/>
    <cellStyle name="Standard 3 4 3 7 2" xfId="3224"/>
    <cellStyle name="Standard 3 4 3 8" xfId="2423"/>
    <cellStyle name="Standard 3 4 3_Kat 2" xfId="2153"/>
    <cellStyle name="Standard 3 4 4" xfId="101"/>
    <cellStyle name="Standard 3 4 4 2" xfId="261"/>
    <cellStyle name="Standard 3 4 4 2 2" xfId="741"/>
    <cellStyle name="Standard 3 4 4 2 2 2" xfId="1543"/>
    <cellStyle name="Standard 3 4 4 2 2 2 2" xfId="3904"/>
    <cellStyle name="Standard 3 4 4 2 2 3" xfId="3103"/>
    <cellStyle name="Standard 3 4 4 2 2_Kat 2" xfId="2165"/>
    <cellStyle name="Standard 3 4 4 2 3" xfId="1063"/>
    <cellStyle name="Standard 3 4 4 2 3 2" xfId="3424"/>
    <cellStyle name="Standard 3 4 4 2 4" xfId="2623"/>
    <cellStyle name="Standard 3 4 4 2_Kat 2" xfId="2164"/>
    <cellStyle name="Standard 3 4 4 3" xfId="421"/>
    <cellStyle name="Standard 3 4 4 3 2" xfId="1223"/>
    <cellStyle name="Standard 3 4 4 3 2 2" xfId="3584"/>
    <cellStyle name="Standard 3 4 4 3 3" xfId="2783"/>
    <cellStyle name="Standard 3 4 4 3_Kat 2" xfId="2166"/>
    <cellStyle name="Standard 3 4 4 4" xfId="903"/>
    <cellStyle name="Standard 3 4 4 4 2" xfId="3264"/>
    <cellStyle name="Standard 3 4 4 5" xfId="2463"/>
    <cellStyle name="Standard 3 4 4_Kat 2" xfId="2163"/>
    <cellStyle name="Standard 3 4 5" xfId="181"/>
    <cellStyle name="Standard 3 4 5 2" xfId="501"/>
    <cellStyle name="Standard 3 4 5 2 2" xfId="1303"/>
    <cellStyle name="Standard 3 4 5 2 2 2" xfId="3664"/>
    <cellStyle name="Standard 3 4 5 2 3" xfId="2863"/>
    <cellStyle name="Standard 3 4 5 2_Kat 2" xfId="2168"/>
    <cellStyle name="Standard 3 4 5 3" xfId="983"/>
    <cellStyle name="Standard 3 4 5 3 2" xfId="3344"/>
    <cellStyle name="Standard 3 4 5 4" xfId="2543"/>
    <cellStyle name="Standard 3 4 5_Kat 2" xfId="2167"/>
    <cellStyle name="Standard 3 4 6" xfId="581"/>
    <cellStyle name="Standard 3 4 6 2" xfId="1383"/>
    <cellStyle name="Standard 3 4 6 2 2" xfId="3744"/>
    <cellStyle name="Standard 3 4 6 3" xfId="2943"/>
    <cellStyle name="Standard 3 4 6_Kat 2" xfId="2169"/>
    <cellStyle name="Standard 3 4 7" xfId="661"/>
    <cellStyle name="Standard 3 4 7 2" xfId="1463"/>
    <cellStyle name="Standard 3 4 7 2 2" xfId="3824"/>
    <cellStyle name="Standard 3 4 7 3" xfId="3023"/>
    <cellStyle name="Standard 3 4 7_Kat 2" xfId="2170"/>
    <cellStyle name="Standard 3 4 8" xfId="341"/>
    <cellStyle name="Standard 3 4 8 2" xfId="1143"/>
    <cellStyle name="Standard 3 4 8 2 2" xfId="3504"/>
    <cellStyle name="Standard 3 4 8 3" xfId="2703"/>
    <cellStyle name="Standard 3 4 8_Kat 2" xfId="2171"/>
    <cellStyle name="Standard 3 4 9" xfId="823"/>
    <cellStyle name="Standard 3 4 9 2" xfId="3184"/>
    <cellStyle name="Standard 3 4_Kat 2" xfId="2132"/>
    <cellStyle name="Standard 4" xfId="5"/>
    <cellStyle name="Standard 5" xfId="18"/>
    <cellStyle name="Standard 5 10" xfId="824"/>
    <cellStyle name="Standard 5 10 2" xfId="3185"/>
    <cellStyle name="Standard 5 11" xfId="2384"/>
    <cellStyle name="Standard 5 2" xfId="19"/>
    <cellStyle name="Standard 5 2 10" xfId="2385"/>
    <cellStyle name="Standard 5 2 2" xfId="43"/>
    <cellStyle name="Standard 5 2 2 2" xfId="83"/>
    <cellStyle name="Standard 5 2 2 2 2" xfId="163"/>
    <cellStyle name="Standard 5 2 2 2 2 2" xfId="323"/>
    <cellStyle name="Standard 5 2 2 2 2 2 2" xfId="803"/>
    <cellStyle name="Standard 5 2 2 2 2 2 2 2" xfId="1605"/>
    <cellStyle name="Standard 5 2 2 2 2 2 2 2 2" xfId="3966"/>
    <cellStyle name="Standard 5 2 2 2 2 2 2 3" xfId="3165"/>
    <cellStyle name="Standard 5 2 2 2 2 2 2_Kat 2" xfId="2178"/>
    <cellStyle name="Standard 5 2 2 2 2 2 3" xfId="1125"/>
    <cellStyle name="Standard 5 2 2 2 2 2 3 2" xfId="3486"/>
    <cellStyle name="Standard 5 2 2 2 2 2 4" xfId="2685"/>
    <cellStyle name="Standard 5 2 2 2 2 2_Kat 2" xfId="2177"/>
    <cellStyle name="Standard 5 2 2 2 2 3" xfId="483"/>
    <cellStyle name="Standard 5 2 2 2 2 3 2" xfId="1285"/>
    <cellStyle name="Standard 5 2 2 2 2 3 2 2" xfId="3646"/>
    <cellStyle name="Standard 5 2 2 2 2 3 3" xfId="2845"/>
    <cellStyle name="Standard 5 2 2 2 2 3_Kat 2" xfId="2179"/>
    <cellStyle name="Standard 5 2 2 2 2 4" xfId="965"/>
    <cellStyle name="Standard 5 2 2 2 2 4 2" xfId="3326"/>
    <cellStyle name="Standard 5 2 2 2 2 5" xfId="2525"/>
    <cellStyle name="Standard 5 2 2 2 2_Kat 2" xfId="2176"/>
    <cellStyle name="Standard 5 2 2 2 3" xfId="243"/>
    <cellStyle name="Standard 5 2 2 2 3 2" xfId="563"/>
    <cellStyle name="Standard 5 2 2 2 3 2 2" xfId="1365"/>
    <cellStyle name="Standard 5 2 2 2 3 2 2 2" xfId="3726"/>
    <cellStyle name="Standard 5 2 2 2 3 2 3" xfId="2925"/>
    <cellStyle name="Standard 5 2 2 2 3 2_Kat 2" xfId="2181"/>
    <cellStyle name="Standard 5 2 2 2 3 3" xfId="1045"/>
    <cellStyle name="Standard 5 2 2 2 3 3 2" xfId="3406"/>
    <cellStyle name="Standard 5 2 2 2 3 4" xfId="2605"/>
    <cellStyle name="Standard 5 2 2 2 3_Kat 2" xfId="2180"/>
    <cellStyle name="Standard 5 2 2 2 4" xfId="643"/>
    <cellStyle name="Standard 5 2 2 2 4 2" xfId="1445"/>
    <cellStyle name="Standard 5 2 2 2 4 2 2" xfId="3806"/>
    <cellStyle name="Standard 5 2 2 2 4 3" xfId="3005"/>
    <cellStyle name="Standard 5 2 2 2 4_Kat 2" xfId="2182"/>
    <cellStyle name="Standard 5 2 2 2 5" xfId="723"/>
    <cellStyle name="Standard 5 2 2 2 5 2" xfId="1525"/>
    <cellStyle name="Standard 5 2 2 2 5 2 2" xfId="3886"/>
    <cellStyle name="Standard 5 2 2 2 5 3" xfId="3085"/>
    <cellStyle name="Standard 5 2 2 2 5_Kat 2" xfId="2183"/>
    <cellStyle name="Standard 5 2 2 2 6" xfId="403"/>
    <cellStyle name="Standard 5 2 2 2 6 2" xfId="1205"/>
    <cellStyle name="Standard 5 2 2 2 6 2 2" xfId="3566"/>
    <cellStyle name="Standard 5 2 2 2 6 3" xfId="2765"/>
    <cellStyle name="Standard 5 2 2 2 6_Kat 2" xfId="2184"/>
    <cellStyle name="Standard 5 2 2 2 7" xfId="885"/>
    <cellStyle name="Standard 5 2 2 2 7 2" xfId="3246"/>
    <cellStyle name="Standard 5 2 2 2 8" xfId="2445"/>
    <cellStyle name="Standard 5 2 2 2_Kat 2" xfId="2175"/>
    <cellStyle name="Standard 5 2 2 3" xfId="123"/>
    <cellStyle name="Standard 5 2 2 3 2" xfId="283"/>
    <cellStyle name="Standard 5 2 2 3 2 2" xfId="763"/>
    <cellStyle name="Standard 5 2 2 3 2 2 2" xfId="1565"/>
    <cellStyle name="Standard 5 2 2 3 2 2 2 2" xfId="3926"/>
    <cellStyle name="Standard 5 2 2 3 2 2 3" xfId="3125"/>
    <cellStyle name="Standard 5 2 2 3 2 2_Kat 2" xfId="2187"/>
    <cellStyle name="Standard 5 2 2 3 2 3" xfId="1085"/>
    <cellStyle name="Standard 5 2 2 3 2 3 2" xfId="3446"/>
    <cellStyle name="Standard 5 2 2 3 2 4" xfId="2645"/>
    <cellStyle name="Standard 5 2 2 3 2_Kat 2" xfId="2186"/>
    <cellStyle name="Standard 5 2 2 3 3" xfId="443"/>
    <cellStyle name="Standard 5 2 2 3 3 2" xfId="1245"/>
    <cellStyle name="Standard 5 2 2 3 3 2 2" xfId="3606"/>
    <cellStyle name="Standard 5 2 2 3 3 3" xfId="2805"/>
    <cellStyle name="Standard 5 2 2 3 3_Kat 2" xfId="2188"/>
    <cellStyle name="Standard 5 2 2 3 4" xfId="925"/>
    <cellStyle name="Standard 5 2 2 3 4 2" xfId="3286"/>
    <cellStyle name="Standard 5 2 2 3 5" xfId="2485"/>
    <cellStyle name="Standard 5 2 2 3_Kat 2" xfId="2185"/>
    <cellStyle name="Standard 5 2 2 4" xfId="203"/>
    <cellStyle name="Standard 5 2 2 4 2" xfId="523"/>
    <cellStyle name="Standard 5 2 2 4 2 2" xfId="1325"/>
    <cellStyle name="Standard 5 2 2 4 2 2 2" xfId="3686"/>
    <cellStyle name="Standard 5 2 2 4 2 3" xfId="2885"/>
    <cellStyle name="Standard 5 2 2 4 2_Kat 2" xfId="2190"/>
    <cellStyle name="Standard 5 2 2 4 3" xfId="1005"/>
    <cellStyle name="Standard 5 2 2 4 3 2" xfId="3366"/>
    <cellStyle name="Standard 5 2 2 4 4" xfId="2565"/>
    <cellStyle name="Standard 5 2 2 4_Kat 2" xfId="2189"/>
    <cellStyle name="Standard 5 2 2 5" xfId="603"/>
    <cellStyle name="Standard 5 2 2 5 2" xfId="1405"/>
    <cellStyle name="Standard 5 2 2 5 2 2" xfId="3766"/>
    <cellStyle name="Standard 5 2 2 5 3" xfId="2965"/>
    <cellStyle name="Standard 5 2 2 5_Kat 2" xfId="2191"/>
    <cellStyle name="Standard 5 2 2 6" xfId="683"/>
    <cellStyle name="Standard 5 2 2 6 2" xfId="1485"/>
    <cellStyle name="Standard 5 2 2 6 2 2" xfId="3846"/>
    <cellStyle name="Standard 5 2 2 6 3" xfId="3045"/>
    <cellStyle name="Standard 5 2 2 6_Kat 2" xfId="2192"/>
    <cellStyle name="Standard 5 2 2 7" xfId="363"/>
    <cellStyle name="Standard 5 2 2 7 2" xfId="1165"/>
    <cellStyle name="Standard 5 2 2 7 2 2" xfId="3526"/>
    <cellStyle name="Standard 5 2 2 7 3" xfId="2725"/>
    <cellStyle name="Standard 5 2 2 7_Kat 2" xfId="2193"/>
    <cellStyle name="Standard 5 2 2 8" xfId="845"/>
    <cellStyle name="Standard 5 2 2 8 2" xfId="3206"/>
    <cellStyle name="Standard 5 2 2 9" xfId="2405"/>
    <cellStyle name="Standard 5 2 2_Kat 2" xfId="2174"/>
    <cellStyle name="Standard 5 2 3" xfId="63"/>
    <cellStyle name="Standard 5 2 3 2" xfId="143"/>
    <cellStyle name="Standard 5 2 3 2 2" xfId="303"/>
    <cellStyle name="Standard 5 2 3 2 2 2" xfId="783"/>
    <cellStyle name="Standard 5 2 3 2 2 2 2" xfId="1585"/>
    <cellStyle name="Standard 5 2 3 2 2 2 2 2" xfId="3946"/>
    <cellStyle name="Standard 5 2 3 2 2 2 3" xfId="3145"/>
    <cellStyle name="Standard 5 2 3 2 2 2_Kat 2" xfId="2197"/>
    <cellStyle name="Standard 5 2 3 2 2 3" xfId="1105"/>
    <cellStyle name="Standard 5 2 3 2 2 3 2" xfId="3466"/>
    <cellStyle name="Standard 5 2 3 2 2 4" xfId="2665"/>
    <cellStyle name="Standard 5 2 3 2 2_Kat 2" xfId="2196"/>
    <cellStyle name="Standard 5 2 3 2 3" xfId="463"/>
    <cellStyle name="Standard 5 2 3 2 3 2" xfId="1265"/>
    <cellStyle name="Standard 5 2 3 2 3 2 2" xfId="3626"/>
    <cellStyle name="Standard 5 2 3 2 3 3" xfId="2825"/>
    <cellStyle name="Standard 5 2 3 2 3_Kat 2" xfId="2198"/>
    <cellStyle name="Standard 5 2 3 2 4" xfId="945"/>
    <cellStyle name="Standard 5 2 3 2 4 2" xfId="3306"/>
    <cellStyle name="Standard 5 2 3 2 5" xfId="2505"/>
    <cellStyle name="Standard 5 2 3 2_Kat 2" xfId="2195"/>
    <cellStyle name="Standard 5 2 3 3" xfId="223"/>
    <cellStyle name="Standard 5 2 3 3 2" xfId="543"/>
    <cellStyle name="Standard 5 2 3 3 2 2" xfId="1345"/>
    <cellStyle name="Standard 5 2 3 3 2 2 2" xfId="3706"/>
    <cellStyle name="Standard 5 2 3 3 2 3" xfId="2905"/>
    <cellStyle name="Standard 5 2 3 3 2_Kat 2" xfId="2200"/>
    <cellStyle name="Standard 5 2 3 3 3" xfId="1025"/>
    <cellStyle name="Standard 5 2 3 3 3 2" xfId="3386"/>
    <cellStyle name="Standard 5 2 3 3 4" xfId="2585"/>
    <cellStyle name="Standard 5 2 3 3_Kat 2" xfId="2199"/>
    <cellStyle name="Standard 5 2 3 4" xfId="623"/>
    <cellStyle name="Standard 5 2 3 4 2" xfId="1425"/>
    <cellStyle name="Standard 5 2 3 4 2 2" xfId="3786"/>
    <cellStyle name="Standard 5 2 3 4 3" xfId="2985"/>
    <cellStyle name="Standard 5 2 3 4_Kat 2" xfId="2201"/>
    <cellStyle name="Standard 5 2 3 5" xfId="703"/>
    <cellStyle name="Standard 5 2 3 5 2" xfId="1505"/>
    <cellStyle name="Standard 5 2 3 5 2 2" xfId="3866"/>
    <cellStyle name="Standard 5 2 3 5 3" xfId="3065"/>
    <cellStyle name="Standard 5 2 3 5_Kat 2" xfId="2202"/>
    <cellStyle name="Standard 5 2 3 6" xfId="383"/>
    <cellStyle name="Standard 5 2 3 6 2" xfId="1185"/>
    <cellStyle name="Standard 5 2 3 6 2 2" xfId="3546"/>
    <cellStyle name="Standard 5 2 3 6 3" xfId="2745"/>
    <cellStyle name="Standard 5 2 3 6_Kat 2" xfId="2203"/>
    <cellStyle name="Standard 5 2 3 7" xfId="865"/>
    <cellStyle name="Standard 5 2 3 7 2" xfId="3226"/>
    <cellStyle name="Standard 5 2 3 8" xfId="2425"/>
    <cellStyle name="Standard 5 2 3_Kat 2" xfId="2194"/>
    <cellStyle name="Standard 5 2 4" xfId="103"/>
    <cellStyle name="Standard 5 2 4 2" xfId="263"/>
    <cellStyle name="Standard 5 2 4 2 2" xfId="743"/>
    <cellStyle name="Standard 5 2 4 2 2 2" xfId="1545"/>
    <cellStyle name="Standard 5 2 4 2 2 2 2" xfId="3906"/>
    <cellStyle name="Standard 5 2 4 2 2 3" xfId="3105"/>
    <cellStyle name="Standard 5 2 4 2 2_Kat 2" xfId="2206"/>
    <cellStyle name="Standard 5 2 4 2 3" xfId="1065"/>
    <cellStyle name="Standard 5 2 4 2 3 2" xfId="3426"/>
    <cellStyle name="Standard 5 2 4 2 4" xfId="2625"/>
    <cellStyle name="Standard 5 2 4 2_Kat 2" xfId="2205"/>
    <cellStyle name="Standard 5 2 4 3" xfId="423"/>
    <cellStyle name="Standard 5 2 4 3 2" xfId="1225"/>
    <cellStyle name="Standard 5 2 4 3 2 2" xfId="3586"/>
    <cellStyle name="Standard 5 2 4 3 3" xfId="2785"/>
    <cellStyle name="Standard 5 2 4 3_Kat 2" xfId="2207"/>
    <cellStyle name="Standard 5 2 4 4" xfId="905"/>
    <cellStyle name="Standard 5 2 4 4 2" xfId="3266"/>
    <cellStyle name="Standard 5 2 4 5" xfId="2465"/>
    <cellStyle name="Standard 5 2 4_Kat 2" xfId="2204"/>
    <cellStyle name="Standard 5 2 5" xfId="183"/>
    <cellStyle name="Standard 5 2 5 2" xfId="503"/>
    <cellStyle name="Standard 5 2 5 2 2" xfId="1305"/>
    <cellStyle name="Standard 5 2 5 2 2 2" xfId="3666"/>
    <cellStyle name="Standard 5 2 5 2 3" xfId="2865"/>
    <cellStyle name="Standard 5 2 5 2_Kat 2" xfId="2209"/>
    <cellStyle name="Standard 5 2 5 3" xfId="985"/>
    <cellStyle name="Standard 5 2 5 3 2" xfId="3346"/>
    <cellStyle name="Standard 5 2 5 4" xfId="2545"/>
    <cellStyle name="Standard 5 2 5_Kat 2" xfId="2208"/>
    <cellStyle name="Standard 5 2 6" xfId="583"/>
    <cellStyle name="Standard 5 2 6 2" xfId="1385"/>
    <cellStyle name="Standard 5 2 6 2 2" xfId="3746"/>
    <cellStyle name="Standard 5 2 6 3" xfId="2945"/>
    <cellStyle name="Standard 5 2 6_Kat 2" xfId="2210"/>
    <cellStyle name="Standard 5 2 7" xfId="663"/>
    <cellStyle name="Standard 5 2 7 2" xfId="1465"/>
    <cellStyle name="Standard 5 2 7 2 2" xfId="3826"/>
    <cellStyle name="Standard 5 2 7 3" xfId="3025"/>
    <cellStyle name="Standard 5 2 7_Kat 2" xfId="2211"/>
    <cellStyle name="Standard 5 2 8" xfId="343"/>
    <cellStyle name="Standard 5 2 8 2" xfId="1145"/>
    <cellStyle name="Standard 5 2 8 2 2" xfId="3506"/>
    <cellStyle name="Standard 5 2 8 3" xfId="2705"/>
    <cellStyle name="Standard 5 2 8_Kat 2" xfId="2212"/>
    <cellStyle name="Standard 5 2 9" xfId="825"/>
    <cellStyle name="Standard 5 2 9 2" xfId="3186"/>
    <cellStyle name="Standard 5 2_Kat 2" xfId="2173"/>
    <cellStyle name="Standard 5 3" xfId="42"/>
    <cellStyle name="Standard 5 3 2" xfId="82"/>
    <cellStyle name="Standard 5 3 2 2" xfId="162"/>
    <cellStyle name="Standard 5 3 2 2 2" xfId="322"/>
    <cellStyle name="Standard 5 3 2 2 2 2" xfId="802"/>
    <cellStyle name="Standard 5 3 2 2 2 2 2" xfId="1604"/>
    <cellStyle name="Standard 5 3 2 2 2 2 2 2" xfId="3965"/>
    <cellStyle name="Standard 5 3 2 2 2 2 3" xfId="3164"/>
    <cellStyle name="Standard 5 3 2 2 2 2_Kat 2" xfId="2217"/>
    <cellStyle name="Standard 5 3 2 2 2 3" xfId="1124"/>
    <cellStyle name="Standard 5 3 2 2 2 3 2" xfId="3485"/>
    <cellStyle name="Standard 5 3 2 2 2 4" xfId="2684"/>
    <cellStyle name="Standard 5 3 2 2 2_Kat 2" xfId="2216"/>
    <cellStyle name="Standard 5 3 2 2 3" xfId="482"/>
    <cellStyle name="Standard 5 3 2 2 3 2" xfId="1284"/>
    <cellStyle name="Standard 5 3 2 2 3 2 2" xfId="3645"/>
    <cellStyle name="Standard 5 3 2 2 3 3" xfId="2844"/>
    <cellStyle name="Standard 5 3 2 2 3_Kat 2" xfId="2218"/>
    <cellStyle name="Standard 5 3 2 2 4" xfId="964"/>
    <cellStyle name="Standard 5 3 2 2 4 2" xfId="3325"/>
    <cellStyle name="Standard 5 3 2 2 5" xfId="2524"/>
    <cellStyle name="Standard 5 3 2 2_Kat 2" xfId="2215"/>
    <cellStyle name="Standard 5 3 2 3" xfId="242"/>
    <cellStyle name="Standard 5 3 2 3 2" xfId="562"/>
    <cellStyle name="Standard 5 3 2 3 2 2" xfId="1364"/>
    <cellStyle name="Standard 5 3 2 3 2 2 2" xfId="3725"/>
    <cellStyle name="Standard 5 3 2 3 2 3" xfId="2924"/>
    <cellStyle name="Standard 5 3 2 3 2_Kat 2" xfId="2220"/>
    <cellStyle name="Standard 5 3 2 3 3" xfId="1044"/>
    <cellStyle name="Standard 5 3 2 3 3 2" xfId="3405"/>
    <cellStyle name="Standard 5 3 2 3 4" xfId="2604"/>
    <cellStyle name="Standard 5 3 2 3_Kat 2" xfId="2219"/>
    <cellStyle name="Standard 5 3 2 4" xfId="642"/>
    <cellStyle name="Standard 5 3 2 4 2" xfId="1444"/>
    <cellStyle name="Standard 5 3 2 4 2 2" xfId="3805"/>
    <cellStyle name="Standard 5 3 2 4 3" xfId="3004"/>
    <cellStyle name="Standard 5 3 2 4_Kat 2" xfId="2221"/>
    <cellStyle name="Standard 5 3 2 5" xfId="722"/>
    <cellStyle name="Standard 5 3 2 5 2" xfId="1524"/>
    <cellStyle name="Standard 5 3 2 5 2 2" xfId="3885"/>
    <cellStyle name="Standard 5 3 2 5 3" xfId="3084"/>
    <cellStyle name="Standard 5 3 2 5_Kat 2" xfId="2222"/>
    <cellStyle name="Standard 5 3 2 6" xfId="402"/>
    <cellStyle name="Standard 5 3 2 6 2" xfId="1204"/>
    <cellStyle name="Standard 5 3 2 6 2 2" xfId="3565"/>
    <cellStyle name="Standard 5 3 2 6 3" xfId="2764"/>
    <cellStyle name="Standard 5 3 2 6_Kat 2" xfId="2223"/>
    <cellStyle name="Standard 5 3 2 7" xfId="884"/>
    <cellStyle name="Standard 5 3 2 7 2" xfId="3245"/>
    <cellStyle name="Standard 5 3 2 8" xfId="2444"/>
    <cellStyle name="Standard 5 3 2_Kat 2" xfId="2214"/>
    <cellStyle name="Standard 5 3 3" xfId="122"/>
    <cellStyle name="Standard 5 3 3 2" xfId="282"/>
    <cellStyle name="Standard 5 3 3 2 2" xfId="762"/>
    <cellStyle name="Standard 5 3 3 2 2 2" xfId="1564"/>
    <cellStyle name="Standard 5 3 3 2 2 2 2" xfId="3925"/>
    <cellStyle name="Standard 5 3 3 2 2 3" xfId="3124"/>
    <cellStyle name="Standard 5 3 3 2 2_Kat 2" xfId="2226"/>
    <cellStyle name="Standard 5 3 3 2 3" xfId="1084"/>
    <cellStyle name="Standard 5 3 3 2 3 2" xfId="3445"/>
    <cellStyle name="Standard 5 3 3 2 4" xfId="2644"/>
    <cellStyle name="Standard 5 3 3 2_Kat 2" xfId="2225"/>
    <cellStyle name="Standard 5 3 3 3" xfId="442"/>
    <cellStyle name="Standard 5 3 3 3 2" xfId="1244"/>
    <cellStyle name="Standard 5 3 3 3 2 2" xfId="3605"/>
    <cellStyle name="Standard 5 3 3 3 3" xfId="2804"/>
    <cellStyle name="Standard 5 3 3 3_Kat 2" xfId="2227"/>
    <cellStyle name="Standard 5 3 3 4" xfId="924"/>
    <cellStyle name="Standard 5 3 3 4 2" xfId="3285"/>
    <cellStyle name="Standard 5 3 3 5" xfId="2484"/>
    <cellStyle name="Standard 5 3 3_Kat 2" xfId="2224"/>
    <cellStyle name="Standard 5 3 4" xfId="202"/>
    <cellStyle name="Standard 5 3 4 2" xfId="522"/>
    <cellStyle name="Standard 5 3 4 2 2" xfId="1324"/>
    <cellStyle name="Standard 5 3 4 2 2 2" xfId="3685"/>
    <cellStyle name="Standard 5 3 4 2 3" xfId="2884"/>
    <cellStyle name="Standard 5 3 4 2_Kat 2" xfId="2229"/>
    <cellStyle name="Standard 5 3 4 3" xfId="1004"/>
    <cellStyle name="Standard 5 3 4 3 2" xfId="3365"/>
    <cellStyle name="Standard 5 3 4 4" xfId="2564"/>
    <cellStyle name="Standard 5 3 4_Kat 2" xfId="2228"/>
    <cellStyle name="Standard 5 3 5" xfId="602"/>
    <cellStyle name="Standard 5 3 5 2" xfId="1404"/>
    <cellStyle name="Standard 5 3 5 2 2" xfId="3765"/>
    <cellStyle name="Standard 5 3 5 3" xfId="2964"/>
    <cellStyle name="Standard 5 3 5_Kat 2" xfId="2230"/>
    <cellStyle name="Standard 5 3 6" xfId="682"/>
    <cellStyle name="Standard 5 3 6 2" xfId="1484"/>
    <cellStyle name="Standard 5 3 6 2 2" xfId="3845"/>
    <cellStyle name="Standard 5 3 6 3" xfId="3044"/>
    <cellStyle name="Standard 5 3 6_Kat 2" xfId="2231"/>
    <cellStyle name="Standard 5 3 7" xfId="362"/>
    <cellStyle name="Standard 5 3 7 2" xfId="1164"/>
    <cellStyle name="Standard 5 3 7 2 2" xfId="3525"/>
    <cellStyle name="Standard 5 3 7 3" xfId="2724"/>
    <cellStyle name="Standard 5 3 7_Kat 2" xfId="2232"/>
    <cellStyle name="Standard 5 3 8" xfId="844"/>
    <cellStyle name="Standard 5 3 8 2" xfId="3205"/>
    <cellStyle name="Standard 5 3 9" xfId="2404"/>
    <cellStyle name="Standard 5 3_Kat 2" xfId="2213"/>
    <cellStyle name="Standard 5 4" xfId="62"/>
    <cellStyle name="Standard 5 4 2" xfId="142"/>
    <cellStyle name="Standard 5 4 2 2" xfId="302"/>
    <cellStyle name="Standard 5 4 2 2 2" xfId="782"/>
    <cellStyle name="Standard 5 4 2 2 2 2" xfId="1584"/>
    <cellStyle name="Standard 5 4 2 2 2 2 2" xfId="3945"/>
    <cellStyle name="Standard 5 4 2 2 2 3" xfId="3144"/>
    <cellStyle name="Standard 5 4 2 2 2_Kat 2" xfId="2236"/>
    <cellStyle name="Standard 5 4 2 2 3" xfId="1104"/>
    <cellStyle name="Standard 5 4 2 2 3 2" xfId="3465"/>
    <cellStyle name="Standard 5 4 2 2 4" xfId="2664"/>
    <cellStyle name="Standard 5 4 2 2_Kat 2" xfId="2235"/>
    <cellStyle name="Standard 5 4 2 3" xfId="462"/>
    <cellStyle name="Standard 5 4 2 3 2" xfId="1264"/>
    <cellStyle name="Standard 5 4 2 3 2 2" xfId="3625"/>
    <cellStyle name="Standard 5 4 2 3 3" xfId="2824"/>
    <cellStyle name="Standard 5 4 2 3_Kat 2" xfId="2237"/>
    <cellStyle name="Standard 5 4 2 4" xfId="944"/>
    <cellStyle name="Standard 5 4 2 4 2" xfId="3305"/>
    <cellStyle name="Standard 5 4 2 5" xfId="2504"/>
    <cellStyle name="Standard 5 4 2_Kat 2" xfId="2234"/>
    <cellStyle name="Standard 5 4 3" xfId="222"/>
    <cellStyle name="Standard 5 4 3 2" xfId="542"/>
    <cellStyle name="Standard 5 4 3 2 2" xfId="1344"/>
    <cellStyle name="Standard 5 4 3 2 2 2" xfId="3705"/>
    <cellStyle name="Standard 5 4 3 2 3" xfId="2904"/>
    <cellStyle name="Standard 5 4 3 2_Kat 2" xfId="2239"/>
    <cellStyle name="Standard 5 4 3 3" xfId="1024"/>
    <cellStyle name="Standard 5 4 3 3 2" xfId="3385"/>
    <cellStyle name="Standard 5 4 3 4" xfId="2584"/>
    <cellStyle name="Standard 5 4 3_Kat 2" xfId="2238"/>
    <cellStyle name="Standard 5 4 4" xfId="622"/>
    <cellStyle name="Standard 5 4 4 2" xfId="1424"/>
    <cellStyle name="Standard 5 4 4 2 2" xfId="3785"/>
    <cellStyle name="Standard 5 4 4 3" xfId="2984"/>
    <cellStyle name="Standard 5 4 4_Kat 2" xfId="2240"/>
    <cellStyle name="Standard 5 4 5" xfId="702"/>
    <cellStyle name="Standard 5 4 5 2" xfId="1504"/>
    <cellStyle name="Standard 5 4 5 2 2" xfId="3865"/>
    <cellStyle name="Standard 5 4 5 3" xfId="3064"/>
    <cellStyle name="Standard 5 4 5_Kat 2" xfId="2241"/>
    <cellStyle name="Standard 5 4 6" xfId="382"/>
    <cellStyle name="Standard 5 4 6 2" xfId="1184"/>
    <cellStyle name="Standard 5 4 6 2 2" xfId="3545"/>
    <cellStyle name="Standard 5 4 6 3" xfId="2744"/>
    <cellStyle name="Standard 5 4 6_Kat 2" xfId="2242"/>
    <cellStyle name="Standard 5 4 7" xfId="864"/>
    <cellStyle name="Standard 5 4 7 2" xfId="3225"/>
    <cellStyle name="Standard 5 4 8" xfId="2424"/>
    <cellStyle name="Standard 5 4_Kat 2" xfId="2233"/>
    <cellStyle name="Standard 5 5" xfId="102"/>
    <cellStyle name="Standard 5 5 2" xfId="262"/>
    <cellStyle name="Standard 5 5 2 2" xfId="742"/>
    <cellStyle name="Standard 5 5 2 2 2" xfId="1544"/>
    <cellStyle name="Standard 5 5 2 2 2 2" xfId="3905"/>
    <cellStyle name="Standard 5 5 2 2 3" xfId="3104"/>
    <cellStyle name="Standard 5 5 2 2_Kat 2" xfId="2245"/>
    <cellStyle name="Standard 5 5 2 3" xfId="1064"/>
    <cellStyle name="Standard 5 5 2 3 2" xfId="3425"/>
    <cellStyle name="Standard 5 5 2 4" xfId="2624"/>
    <cellStyle name="Standard 5 5 2_Kat 2" xfId="2244"/>
    <cellStyle name="Standard 5 5 3" xfId="422"/>
    <cellStyle name="Standard 5 5 3 2" xfId="1224"/>
    <cellStyle name="Standard 5 5 3 2 2" xfId="3585"/>
    <cellStyle name="Standard 5 5 3 3" xfId="2784"/>
    <cellStyle name="Standard 5 5 3_Kat 2" xfId="2246"/>
    <cellStyle name="Standard 5 5 4" xfId="904"/>
    <cellStyle name="Standard 5 5 4 2" xfId="3265"/>
    <cellStyle name="Standard 5 5 5" xfId="2464"/>
    <cellStyle name="Standard 5 5_Kat 2" xfId="2243"/>
    <cellStyle name="Standard 5 6" xfId="182"/>
    <cellStyle name="Standard 5 6 2" xfId="502"/>
    <cellStyle name="Standard 5 6 2 2" xfId="1304"/>
    <cellStyle name="Standard 5 6 2 2 2" xfId="3665"/>
    <cellStyle name="Standard 5 6 2 3" xfId="2864"/>
    <cellStyle name="Standard 5 6 2_Kat 2" xfId="2248"/>
    <cellStyle name="Standard 5 6 3" xfId="984"/>
    <cellStyle name="Standard 5 6 3 2" xfId="3345"/>
    <cellStyle name="Standard 5 6 4" xfId="2544"/>
    <cellStyle name="Standard 5 6_Kat 2" xfId="2247"/>
    <cellStyle name="Standard 5 7" xfId="582"/>
    <cellStyle name="Standard 5 7 2" xfId="1384"/>
    <cellStyle name="Standard 5 7 2 2" xfId="3745"/>
    <cellStyle name="Standard 5 7 3" xfId="2944"/>
    <cellStyle name="Standard 5 7_Kat 2" xfId="2249"/>
    <cellStyle name="Standard 5 8" xfId="662"/>
    <cellStyle name="Standard 5 8 2" xfId="1464"/>
    <cellStyle name="Standard 5 8 2 2" xfId="3825"/>
    <cellStyle name="Standard 5 8 3" xfId="3024"/>
    <cellStyle name="Standard 5 8_Kat 2" xfId="2250"/>
    <cellStyle name="Standard 5 9" xfId="342"/>
    <cellStyle name="Standard 5 9 2" xfId="1144"/>
    <cellStyle name="Standard 5 9 2 2" xfId="3505"/>
    <cellStyle name="Standard 5 9 3" xfId="2704"/>
    <cellStyle name="Standard 5 9_Kat 2" xfId="2251"/>
    <cellStyle name="Standard 5_Kat 2" xfId="2172"/>
    <cellStyle name="Standard 6" xfId="20"/>
    <cellStyle name="Standard 6 10" xfId="2386"/>
    <cellStyle name="Standard 6 2" xfId="44"/>
    <cellStyle name="Standard 6 2 2" xfId="84"/>
    <cellStyle name="Standard 6 2 2 2" xfId="164"/>
    <cellStyle name="Standard 6 2 2 2 2" xfId="324"/>
    <cellStyle name="Standard 6 2 2 2 2 2" xfId="804"/>
    <cellStyle name="Standard 6 2 2 2 2 2 2" xfId="1606"/>
    <cellStyle name="Standard 6 2 2 2 2 2 2 2" xfId="3967"/>
    <cellStyle name="Standard 6 2 2 2 2 2 3" xfId="3166"/>
    <cellStyle name="Standard 6 2 2 2 2 2_Kat 2" xfId="2257"/>
    <cellStyle name="Standard 6 2 2 2 2 3" xfId="1126"/>
    <cellStyle name="Standard 6 2 2 2 2 3 2" xfId="3487"/>
    <cellStyle name="Standard 6 2 2 2 2 4" xfId="2686"/>
    <cellStyle name="Standard 6 2 2 2 2_Kat 2" xfId="2256"/>
    <cellStyle name="Standard 6 2 2 2 3" xfId="484"/>
    <cellStyle name="Standard 6 2 2 2 3 2" xfId="1286"/>
    <cellStyle name="Standard 6 2 2 2 3 2 2" xfId="3647"/>
    <cellStyle name="Standard 6 2 2 2 3 3" xfId="2846"/>
    <cellStyle name="Standard 6 2 2 2 3_Kat 2" xfId="2258"/>
    <cellStyle name="Standard 6 2 2 2 4" xfId="966"/>
    <cellStyle name="Standard 6 2 2 2 4 2" xfId="3327"/>
    <cellStyle name="Standard 6 2 2 2 5" xfId="2526"/>
    <cellStyle name="Standard 6 2 2 2_Kat 2" xfId="2255"/>
    <cellStyle name="Standard 6 2 2 3" xfId="244"/>
    <cellStyle name="Standard 6 2 2 3 2" xfId="564"/>
    <cellStyle name="Standard 6 2 2 3 2 2" xfId="1366"/>
    <cellStyle name="Standard 6 2 2 3 2 2 2" xfId="3727"/>
    <cellStyle name="Standard 6 2 2 3 2 3" xfId="2926"/>
    <cellStyle name="Standard 6 2 2 3 2_Kat 2" xfId="2260"/>
    <cellStyle name="Standard 6 2 2 3 3" xfId="1046"/>
    <cellStyle name="Standard 6 2 2 3 3 2" xfId="3407"/>
    <cellStyle name="Standard 6 2 2 3 4" xfId="2606"/>
    <cellStyle name="Standard 6 2 2 3_Kat 2" xfId="2259"/>
    <cellStyle name="Standard 6 2 2 4" xfId="644"/>
    <cellStyle name="Standard 6 2 2 4 2" xfId="1446"/>
    <cellStyle name="Standard 6 2 2 4 2 2" xfId="3807"/>
    <cellStyle name="Standard 6 2 2 4 3" xfId="3006"/>
    <cellStyle name="Standard 6 2 2 4_Kat 2" xfId="2261"/>
    <cellStyle name="Standard 6 2 2 5" xfId="724"/>
    <cellStyle name="Standard 6 2 2 5 2" xfId="1526"/>
    <cellStyle name="Standard 6 2 2 5 2 2" xfId="3887"/>
    <cellStyle name="Standard 6 2 2 5 3" xfId="3086"/>
    <cellStyle name="Standard 6 2 2 5_Kat 2" xfId="2262"/>
    <cellStyle name="Standard 6 2 2 6" xfId="404"/>
    <cellStyle name="Standard 6 2 2 6 2" xfId="1206"/>
    <cellStyle name="Standard 6 2 2 6 2 2" xfId="3567"/>
    <cellStyle name="Standard 6 2 2 6 3" xfId="2766"/>
    <cellStyle name="Standard 6 2 2 6_Kat 2" xfId="2263"/>
    <cellStyle name="Standard 6 2 2 7" xfId="886"/>
    <cellStyle name="Standard 6 2 2 7 2" xfId="3247"/>
    <cellStyle name="Standard 6 2 2 8" xfId="2446"/>
    <cellStyle name="Standard 6 2 2_Kat 2" xfId="2254"/>
    <cellStyle name="Standard 6 2 3" xfId="124"/>
    <cellStyle name="Standard 6 2 3 2" xfId="284"/>
    <cellStyle name="Standard 6 2 3 2 2" xfId="764"/>
    <cellStyle name="Standard 6 2 3 2 2 2" xfId="1566"/>
    <cellStyle name="Standard 6 2 3 2 2 2 2" xfId="3927"/>
    <cellStyle name="Standard 6 2 3 2 2 3" xfId="3126"/>
    <cellStyle name="Standard 6 2 3 2 2_Kat 2" xfId="2266"/>
    <cellStyle name="Standard 6 2 3 2 3" xfId="1086"/>
    <cellStyle name="Standard 6 2 3 2 3 2" xfId="3447"/>
    <cellStyle name="Standard 6 2 3 2 4" xfId="2646"/>
    <cellStyle name="Standard 6 2 3 2_Kat 2" xfId="2265"/>
    <cellStyle name="Standard 6 2 3 3" xfId="444"/>
    <cellStyle name="Standard 6 2 3 3 2" xfId="1246"/>
    <cellStyle name="Standard 6 2 3 3 2 2" xfId="3607"/>
    <cellStyle name="Standard 6 2 3 3 3" xfId="2806"/>
    <cellStyle name="Standard 6 2 3 3_Kat 2" xfId="2267"/>
    <cellStyle name="Standard 6 2 3 4" xfId="926"/>
    <cellStyle name="Standard 6 2 3 4 2" xfId="3287"/>
    <cellStyle name="Standard 6 2 3 5" xfId="2486"/>
    <cellStyle name="Standard 6 2 3_Kat 2" xfId="2264"/>
    <cellStyle name="Standard 6 2 4" xfId="204"/>
    <cellStyle name="Standard 6 2 4 2" xfId="524"/>
    <cellStyle name="Standard 6 2 4 2 2" xfId="1326"/>
    <cellStyle name="Standard 6 2 4 2 2 2" xfId="3687"/>
    <cellStyle name="Standard 6 2 4 2 3" xfId="2886"/>
    <cellStyle name="Standard 6 2 4 2_Kat 2" xfId="2269"/>
    <cellStyle name="Standard 6 2 4 3" xfId="1006"/>
    <cellStyle name="Standard 6 2 4 3 2" xfId="3367"/>
    <cellStyle name="Standard 6 2 4 4" xfId="2566"/>
    <cellStyle name="Standard 6 2 4_Kat 2" xfId="2268"/>
    <cellStyle name="Standard 6 2 5" xfId="604"/>
    <cellStyle name="Standard 6 2 5 2" xfId="1406"/>
    <cellStyle name="Standard 6 2 5 2 2" xfId="3767"/>
    <cellStyle name="Standard 6 2 5 3" xfId="2966"/>
    <cellStyle name="Standard 6 2 5_Kat 2" xfId="2270"/>
    <cellStyle name="Standard 6 2 6" xfId="684"/>
    <cellStyle name="Standard 6 2 6 2" xfId="1486"/>
    <cellStyle name="Standard 6 2 6 2 2" xfId="3847"/>
    <cellStyle name="Standard 6 2 6 3" xfId="3046"/>
    <cellStyle name="Standard 6 2 6_Kat 2" xfId="2271"/>
    <cellStyle name="Standard 6 2 7" xfId="364"/>
    <cellStyle name="Standard 6 2 7 2" xfId="1166"/>
    <cellStyle name="Standard 6 2 7 2 2" xfId="3527"/>
    <cellStyle name="Standard 6 2 7 3" xfId="2726"/>
    <cellStyle name="Standard 6 2 7_Kat 2" xfId="2272"/>
    <cellStyle name="Standard 6 2 8" xfId="846"/>
    <cellStyle name="Standard 6 2 8 2" xfId="3207"/>
    <cellStyle name="Standard 6 2 9" xfId="2406"/>
    <cellStyle name="Standard 6 2_Kat 2" xfId="2253"/>
    <cellStyle name="Standard 6 3" xfId="64"/>
    <cellStyle name="Standard 6 3 2" xfId="144"/>
    <cellStyle name="Standard 6 3 2 2" xfId="304"/>
    <cellStyle name="Standard 6 3 2 2 2" xfId="784"/>
    <cellStyle name="Standard 6 3 2 2 2 2" xfId="1586"/>
    <cellStyle name="Standard 6 3 2 2 2 2 2" xfId="3947"/>
    <cellStyle name="Standard 6 3 2 2 2 3" xfId="3146"/>
    <cellStyle name="Standard 6 3 2 2 2_Kat 2" xfId="2276"/>
    <cellStyle name="Standard 6 3 2 2 3" xfId="1106"/>
    <cellStyle name="Standard 6 3 2 2 3 2" xfId="3467"/>
    <cellStyle name="Standard 6 3 2 2 4" xfId="2666"/>
    <cellStyle name="Standard 6 3 2 2_Kat 2" xfId="2275"/>
    <cellStyle name="Standard 6 3 2 3" xfId="464"/>
    <cellStyle name="Standard 6 3 2 3 2" xfId="1266"/>
    <cellStyle name="Standard 6 3 2 3 2 2" xfId="3627"/>
    <cellStyle name="Standard 6 3 2 3 3" xfId="2826"/>
    <cellStyle name="Standard 6 3 2 3_Kat 2" xfId="2277"/>
    <cellStyle name="Standard 6 3 2 4" xfId="946"/>
    <cellStyle name="Standard 6 3 2 4 2" xfId="3307"/>
    <cellStyle name="Standard 6 3 2 5" xfId="2506"/>
    <cellStyle name="Standard 6 3 2_Kat 2" xfId="2274"/>
    <cellStyle name="Standard 6 3 3" xfId="224"/>
    <cellStyle name="Standard 6 3 3 2" xfId="544"/>
    <cellStyle name="Standard 6 3 3 2 2" xfId="1346"/>
    <cellStyle name="Standard 6 3 3 2 2 2" xfId="3707"/>
    <cellStyle name="Standard 6 3 3 2 3" xfId="2906"/>
    <cellStyle name="Standard 6 3 3 2_Kat 2" xfId="2279"/>
    <cellStyle name="Standard 6 3 3 3" xfId="1026"/>
    <cellStyle name="Standard 6 3 3 3 2" xfId="3387"/>
    <cellStyle name="Standard 6 3 3 4" xfId="2586"/>
    <cellStyle name="Standard 6 3 3_Kat 2" xfId="2278"/>
    <cellStyle name="Standard 6 3 4" xfId="624"/>
    <cellStyle name="Standard 6 3 4 2" xfId="1426"/>
    <cellStyle name="Standard 6 3 4 2 2" xfId="3787"/>
    <cellStyle name="Standard 6 3 4 3" xfId="2986"/>
    <cellStyle name="Standard 6 3 4_Kat 2" xfId="2280"/>
    <cellStyle name="Standard 6 3 5" xfId="704"/>
    <cellStyle name="Standard 6 3 5 2" xfId="1506"/>
    <cellStyle name="Standard 6 3 5 2 2" xfId="3867"/>
    <cellStyle name="Standard 6 3 5 3" xfId="3066"/>
    <cellStyle name="Standard 6 3 5_Kat 2" xfId="2281"/>
    <cellStyle name="Standard 6 3 6" xfId="384"/>
    <cellStyle name="Standard 6 3 6 2" xfId="1186"/>
    <cellStyle name="Standard 6 3 6 2 2" xfId="3547"/>
    <cellStyle name="Standard 6 3 6 3" xfId="2746"/>
    <cellStyle name="Standard 6 3 6_Kat 2" xfId="2282"/>
    <cellStyle name="Standard 6 3 7" xfId="866"/>
    <cellStyle name="Standard 6 3 7 2" xfId="3227"/>
    <cellStyle name="Standard 6 3 8" xfId="2426"/>
    <cellStyle name="Standard 6 3_Kat 2" xfId="2273"/>
    <cellStyle name="Standard 6 4" xfId="104"/>
    <cellStyle name="Standard 6 4 2" xfId="264"/>
    <cellStyle name="Standard 6 4 2 2" xfId="744"/>
    <cellStyle name="Standard 6 4 2 2 2" xfId="1546"/>
    <cellStyle name="Standard 6 4 2 2 2 2" xfId="3907"/>
    <cellStyle name="Standard 6 4 2 2 3" xfId="3106"/>
    <cellStyle name="Standard 6 4 2 2_Kat 2" xfId="2285"/>
    <cellStyle name="Standard 6 4 2 3" xfId="1066"/>
    <cellStyle name="Standard 6 4 2 3 2" xfId="3427"/>
    <cellStyle name="Standard 6 4 2 4" xfId="2626"/>
    <cellStyle name="Standard 6 4 2_Kat 2" xfId="2284"/>
    <cellStyle name="Standard 6 4 3" xfId="424"/>
    <cellStyle name="Standard 6 4 3 2" xfId="1226"/>
    <cellStyle name="Standard 6 4 3 2 2" xfId="3587"/>
    <cellStyle name="Standard 6 4 3 3" xfId="2786"/>
    <cellStyle name="Standard 6 4 3_Kat 2" xfId="2286"/>
    <cellStyle name="Standard 6 4 4" xfId="906"/>
    <cellStyle name="Standard 6 4 4 2" xfId="3267"/>
    <cellStyle name="Standard 6 4 5" xfId="2466"/>
    <cellStyle name="Standard 6 4_Kat 2" xfId="2283"/>
    <cellStyle name="Standard 6 5" xfId="184"/>
    <cellStyle name="Standard 6 5 2" xfId="504"/>
    <cellStyle name="Standard 6 5 2 2" xfId="1306"/>
    <cellStyle name="Standard 6 5 2 2 2" xfId="3667"/>
    <cellStyle name="Standard 6 5 2 3" xfId="2866"/>
    <cellStyle name="Standard 6 5 2_Kat 2" xfId="2288"/>
    <cellStyle name="Standard 6 5 3" xfId="986"/>
    <cellStyle name="Standard 6 5 3 2" xfId="3347"/>
    <cellStyle name="Standard 6 5 4" xfId="2546"/>
    <cellStyle name="Standard 6 5_Kat 2" xfId="2287"/>
    <cellStyle name="Standard 6 6" xfId="584"/>
    <cellStyle name="Standard 6 6 2" xfId="1386"/>
    <cellStyle name="Standard 6 6 2 2" xfId="3747"/>
    <cellStyle name="Standard 6 6 3" xfId="2946"/>
    <cellStyle name="Standard 6 6_Kat 2" xfId="2289"/>
    <cellStyle name="Standard 6 7" xfId="664"/>
    <cellStyle name="Standard 6 7 2" xfId="1466"/>
    <cellStyle name="Standard 6 7 2 2" xfId="3827"/>
    <cellStyle name="Standard 6 7 3" xfId="3026"/>
    <cellStyle name="Standard 6 7_Kat 2" xfId="2290"/>
    <cellStyle name="Standard 6 8" xfId="344"/>
    <cellStyle name="Standard 6 8 2" xfId="1146"/>
    <cellStyle name="Standard 6 8 2 2" xfId="3507"/>
    <cellStyle name="Standard 6 8 3" xfId="2706"/>
    <cellStyle name="Standard 6 8_Kat 2" xfId="2291"/>
    <cellStyle name="Standard 6 9" xfId="826"/>
    <cellStyle name="Standard 6 9 2" xfId="3187"/>
    <cellStyle name="Standard 6_Kat 2" xfId="2252"/>
    <cellStyle name="Standard 7" xfId="28"/>
    <cellStyle name="Standard 7 10" xfId="2392"/>
    <cellStyle name="Standard 7 2" xfId="50"/>
    <cellStyle name="Standard 7 2 2" xfId="90"/>
    <cellStyle name="Standard 7 2 2 2" xfId="170"/>
    <cellStyle name="Standard 7 2 2 2 2" xfId="330"/>
    <cellStyle name="Standard 7 2 2 2 2 2" xfId="810"/>
    <cellStyle name="Standard 7 2 2 2 2 2 2" xfId="1612"/>
    <cellStyle name="Standard 7 2 2 2 2 2 2 2" xfId="3973"/>
    <cellStyle name="Standard 7 2 2 2 2 2 3" xfId="3172"/>
    <cellStyle name="Standard 7 2 2 2 2 2_Kat 2" xfId="2297"/>
    <cellStyle name="Standard 7 2 2 2 2 3" xfId="1132"/>
    <cellStyle name="Standard 7 2 2 2 2 3 2" xfId="3493"/>
    <cellStyle name="Standard 7 2 2 2 2 4" xfId="2692"/>
    <cellStyle name="Standard 7 2 2 2 2_Kat 2" xfId="2296"/>
    <cellStyle name="Standard 7 2 2 2 3" xfId="490"/>
    <cellStyle name="Standard 7 2 2 2 3 2" xfId="1292"/>
    <cellStyle name="Standard 7 2 2 2 3 2 2" xfId="3653"/>
    <cellStyle name="Standard 7 2 2 2 3 3" xfId="2852"/>
    <cellStyle name="Standard 7 2 2 2 3_Kat 2" xfId="2298"/>
    <cellStyle name="Standard 7 2 2 2 4" xfId="972"/>
    <cellStyle name="Standard 7 2 2 2 4 2" xfId="3333"/>
    <cellStyle name="Standard 7 2 2 2 5" xfId="2532"/>
    <cellStyle name="Standard 7 2 2 2_Kat 2" xfId="2295"/>
    <cellStyle name="Standard 7 2 2 3" xfId="250"/>
    <cellStyle name="Standard 7 2 2 3 2" xfId="570"/>
    <cellStyle name="Standard 7 2 2 3 2 2" xfId="1372"/>
    <cellStyle name="Standard 7 2 2 3 2 2 2" xfId="3733"/>
    <cellStyle name="Standard 7 2 2 3 2 3" xfId="2932"/>
    <cellStyle name="Standard 7 2 2 3 2_Kat 2" xfId="2300"/>
    <cellStyle name="Standard 7 2 2 3 3" xfId="1052"/>
    <cellStyle name="Standard 7 2 2 3 3 2" xfId="3413"/>
    <cellStyle name="Standard 7 2 2 3 4" xfId="2612"/>
    <cellStyle name="Standard 7 2 2 3_Kat 2" xfId="2299"/>
    <cellStyle name="Standard 7 2 2 4" xfId="650"/>
    <cellStyle name="Standard 7 2 2 4 2" xfId="1452"/>
    <cellStyle name="Standard 7 2 2 4 2 2" xfId="3813"/>
    <cellStyle name="Standard 7 2 2 4 3" xfId="3012"/>
    <cellStyle name="Standard 7 2 2 4_Kat 2" xfId="2301"/>
    <cellStyle name="Standard 7 2 2 5" xfId="730"/>
    <cellStyle name="Standard 7 2 2 5 2" xfId="1532"/>
    <cellStyle name="Standard 7 2 2 5 2 2" xfId="3893"/>
    <cellStyle name="Standard 7 2 2 5 3" xfId="3092"/>
    <cellStyle name="Standard 7 2 2 5_Kat 2" xfId="2302"/>
    <cellStyle name="Standard 7 2 2 6" xfId="410"/>
    <cellStyle name="Standard 7 2 2 6 2" xfId="1212"/>
    <cellStyle name="Standard 7 2 2 6 2 2" xfId="3573"/>
    <cellStyle name="Standard 7 2 2 6 3" xfId="2772"/>
    <cellStyle name="Standard 7 2 2 6_Kat 2" xfId="2303"/>
    <cellStyle name="Standard 7 2 2 7" xfId="892"/>
    <cellStyle name="Standard 7 2 2 7 2" xfId="3253"/>
    <cellStyle name="Standard 7 2 2 8" xfId="2452"/>
    <cellStyle name="Standard 7 2 2_Kat 2" xfId="2294"/>
    <cellStyle name="Standard 7 2 3" xfId="130"/>
    <cellStyle name="Standard 7 2 3 2" xfId="290"/>
    <cellStyle name="Standard 7 2 3 2 2" xfId="770"/>
    <cellStyle name="Standard 7 2 3 2 2 2" xfId="1572"/>
    <cellStyle name="Standard 7 2 3 2 2 2 2" xfId="3933"/>
    <cellStyle name="Standard 7 2 3 2 2 3" xfId="3132"/>
    <cellStyle name="Standard 7 2 3 2 2_Kat 2" xfId="2306"/>
    <cellStyle name="Standard 7 2 3 2 3" xfId="1092"/>
    <cellStyle name="Standard 7 2 3 2 3 2" xfId="3453"/>
    <cellStyle name="Standard 7 2 3 2 4" xfId="2652"/>
    <cellStyle name="Standard 7 2 3 2_Kat 2" xfId="2305"/>
    <cellStyle name="Standard 7 2 3 3" xfId="450"/>
    <cellStyle name="Standard 7 2 3 3 2" xfId="1252"/>
    <cellStyle name="Standard 7 2 3 3 2 2" xfId="3613"/>
    <cellStyle name="Standard 7 2 3 3 3" xfId="2812"/>
    <cellStyle name="Standard 7 2 3 3_Kat 2" xfId="2307"/>
    <cellStyle name="Standard 7 2 3 4" xfId="932"/>
    <cellStyle name="Standard 7 2 3 4 2" xfId="3293"/>
    <cellStyle name="Standard 7 2 3 5" xfId="2492"/>
    <cellStyle name="Standard 7 2 3_Kat 2" xfId="2304"/>
    <cellStyle name="Standard 7 2 4" xfId="210"/>
    <cellStyle name="Standard 7 2 4 2" xfId="530"/>
    <cellStyle name="Standard 7 2 4 2 2" xfId="1332"/>
    <cellStyle name="Standard 7 2 4 2 2 2" xfId="3693"/>
    <cellStyle name="Standard 7 2 4 2 3" xfId="2892"/>
    <cellStyle name="Standard 7 2 4 2_Kat 2" xfId="2309"/>
    <cellStyle name="Standard 7 2 4 3" xfId="1012"/>
    <cellStyle name="Standard 7 2 4 3 2" xfId="3373"/>
    <cellStyle name="Standard 7 2 4 4" xfId="2572"/>
    <cellStyle name="Standard 7 2 4_Kat 2" xfId="2308"/>
    <cellStyle name="Standard 7 2 5" xfId="610"/>
    <cellStyle name="Standard 7 2 5 2" xfId="1412"/>
    <cellStyle name="Standard 7 2 5 2 2" xfId="3773"/>
    <cellStyle name="Standard 7 2 5 3" xfId="2972"/>
    <cellStyle name="Standard 7 2 5_Kat 2" xfId="2310"/>
    <cellStyle name="Standard 7 2 6" xfId="690"/>
    <cellStyle name="Standard 7 2 6 2" xfId="1492"/>
    <cellStyle name="Standard 7 2 6 2 2" xfId="3853"/>
    <cellStyle name="Standard 7 2 6 3" xfId="3052"/>
    <cellStyle name="Standard 7 2 6_Kat 2" xfId="2311"/>
    <cellStyle name="Standard 7 2 7" xfId="370"/>
    <cellStyle name="Standard 7 2 7 2" xfId="1172"/>
    <cellStyle name="Standard 7 2 7 2 2" xfId="3533"/>
    <cellStyle name="Standard 7 2 7 3" xfId="2732"/>
    <cellStyle name="Standard 7 2 7_Kat 2" xfId="2312"/>
    <cellStyle name="Standard 7 2 8" xfId="852"/>
    <cellStyle name="Standard 7 2 8 2" xfId="3213"/>
    <cellStyle name="Standard 7 2 9" xfId="2412"/>
    <cellStyle name="Standard 7 2_Kat 2" xfId="2293"/>
    <cellStyle name="Standard 7 3" xfId="70"/>
    <cellStyle name="Standard 7 3 2" xfId="150"/>
    <cellStyle name="Standard 7 3 2 2" xfId="310"/>
    <cellStyle name="Standard 7 3 2 2 2" xfId="790"/>
    <cellStyle name="Standard 7 3 2 2 2 2" xfId="1592"/>
    <cellStyle name="Standard 7 3 2 2 2 2 2" xfId="3953"/>
    <cellStyle name="Standard 7 3 2 2 2 3" xfId="3152"/>
    <cellStyle name="Standard 7 3 2 2 2_Kat 2" xfId="2316"/>
    <cellStyle name="Standard 7 3 2 2 3" xfId="1112"/>
    <cellStyle name="Standard 7 3 2 2 3 2" xfId="3473"/>
    <cellStyle name="Standard 7 3 2 2 4" xfId="2672"/>
    <cellStyle name="Standard 7 3 2 2_Kat 2" xfId="2315"/>
    <cellStyle name="Standard 7 3 2 3" xfId="470"/>
    <cellStyle name="Standard 7 3 2 3 2" xfId="1272"/>
    <cellStyle name="Standard 7 3 2 3 2 2" xfId="3633"/>
    <cellStyle name="Standard 7 3 2 3 3" xfId="2832"/>
    <cellStyle name="Standard 7 3 2 3_Kat 2" xfId="2317"/>
    <cellStyle name="Standard 7 3 2 4" xfId="952"/>
    <cellStyle name="Standard 7 3 2 4 2" xfId="3313"/>
    <cellStyle name="Standard 7 3 2 5" xfId="2512"/>
    <cellStyle name="Standard 7 3 2_Kat 2" xfId="2314"/>
    <cellStyle name="Standard 7 3 3" xfId="230"/>
    <cellStyle name="Standard 7 3 3 2" xfId="550"/>
    <cellStyle name="Standard 7 3 3 2 2" xfId="1352"/>
    <cellStyle name="Standard 7 3 3 2 2 2" xfId="3713"/>
    <cellStyle name="Standard 7 3 3 2 3" xfId="2912"/>
    <cellStyle name="Standard 7 3 3 2_Kat 2" xfId="2319"/>
    <cellStyle name="Standard 7 3 3 3" xfId="1032"/>
    <cellStyle name="Standard 7 3 3 3 2" xfId="3393"/>
    <cellStyle name="Standard 7 3 3 4" xfId="2592"/>
    <cellStyle name="Standard 7 3 3_Kat 2" xfId="2318"/>
    <cellStyle name="Standard 7 3 4" xfId="630"/>
    <cellStyle name="Standard 7 3 4 2" xfId="1432"/>
    <cellStyle name="Standard 7 3 4 2 2" xfId="3793"/>
    <cellStyle name="Standard 7 3 4 3" xfId="2992"/>
    <cellStyle name="Standard 7 3 4_Kat 2" xfId="2320"/>
    <cellStyle name="Standard 7 3 5" xfId="710"/>
    <cellStyle name="Standard 7 3 5 2" xfId="1512"/>
    <cellStyle name="Standard 7 3 5 2 2" xfId="3873"/>
    <cellStyle name="Standard 7 3 5 3" xfId="3072"/>
    <cellStyle name="Standard 7 3 5_Kat 2" xfId="2321"/>
    <cellStyle name="Standard 7 3 6" xfId="390"/>
    <cellStyle name="Standard 7 3 6 2" xfId="1192"/>
    <cellStyle name="Standard 7 3 6 2 2" xfId="3553"/>
    <cellStyle name="Standard 7 3 6 3" xfId="2752"/>
    <cellStyle name="Standard 7 3 6_Kat 2" xfId="2322"/>
    <cellStyle name="Standard 7 3 7" xfId="872"/>
    <cellStyle name="Standard 7 3 7 2" xfId="3233"/>
    <cellStyle name="Standard 7 3 8" xfId="2432"/>
    <cellStyle name="Standard 7 3_Kat 2" xfId="2313"/>
    <cellStyle name="Standard 7 4" xfId="110"/>
    <cellStyle name="Standard 7 4 2" xfId="270"/>
    <cellStyle name="Standard 7 4 2 2" xfId="750"/>
    <cellStyle name="Standard 7 4 2 2 2" xfId="1552"/>
    <cellStyle name="Standard 7 4 2 2 2 2" xfId="3913"/>
    <cellStyle name="Standard 7 4 2 2 3" xfId="3112"/>
    <cellStyle name="Standard 7 4 2 2_Kat 2" xfId="2325"/>
    <cellStyle name="Standard 7 4 2 3" xfId="1072"/>
    <cellStyle name="Standard 7 4 2 3 2" xfId="3433"/>
    <cellStyle name="Standard 7 4 2 4" xfId="2632"/>
    <cellStyle name="Standard 7 4 2_Kat 2" xfId="2324"/>
    <cellStyle name="Standard 7 4 3" xfId="430"/>
    <cellStyle name="Standard 7 4 3 2" xfId="1232"/>
    <cellStyle name="Standard 7 4 3 2 2" xfId="3593"/>
    <cellStyle name="Standard 7 4 3 3" xfId="2792"/>
    <cellStyle name="Standard 7 4 3_Kat 2" xfId="2326"/>
    <cellStyle name="Standard 7 4 4" xfId="912"/>
    <cellStyle name="Standard 7 4 4 2" xfId="3273"/>
    <cellStyle name="Standard 7 4 5" xfId="2472"/>
    <cellStyle name="Standard 7 4_Kat 2" xfId="2323"/>
    <cellStyle name="Standard 7 5" xfId="190"/>
    <cellStyle name="Standard 7 5 2" xfId="510"/>
    <cellStyle name="Standard 7 5 2 2" xfId="1312"/>
    <cellStyle name="Standard 7 5 2 2 2" xfId="3673"/>
    <cellStyle name="Standard 7 5 2 3" xfId="2872"/>
    <cellStyle name="Standard 7 5 2_Kat 2" xfId="2328"/>
    <cellStyle name="Standard 7 5 3" xfId="992"/>
    <cellStyle name="Standard 7 5 3 2" xfId="3353"/>
    <cellStyle name="Standard 7 5 4" xfId="2552"/>
    <cellStyle name="Standard 7 5_Kat 2" xfId="2327"/>
    <cellStyle name="Standard 7 6" xfId="590"/>
    <cellStyle name="Standard 7 6 2" xfId="1392"/>
    <cellStyle name="Standard 7 6 2 2" xfId="3753"/>
    <cellStyle name="Standard 7 6 3" xfId="2952"/>
    <cellStyle name="Standard 7 6_Kat 2" xfId="2329"/>
    <cellStyle name="Standard 7 7" xfId="670"/>
    <cellStyle name="Standard 7 7 2" xfId="1472"/>
    <cellStyle name="Standard 7 7 2 2" xfId="3833"/>
    <cellStyle name="Standard 7 7 3" xfId="3032"/>
    <cellStyle name="Standard 7 7_Kat 2" xfId="2330"/>
    <cellStyle name="Standard 7 8" xfId="350"/>
    <cellStyle name="Standard 7 8 2" xfId="1152"/>
    <cellStyle name="Standard 7 8 2 2" xfId="3513"/>
    <cellStyle name="Standard 7 8 3" xfId="2712"/>
    <cellStyle name="Standard 7 8_Kat 2" xfId="2331"/>
    <cellStyle name="Standard 7 9" xfId="832"/>
    <cellStyle name="Standard 7 9 2" xfId="3193"/>
    <cellStyle name="Standard 7_Kat 2" xfId="2292"/>
    <cellStyle name="Standard 8" xfId="30"/>
    <cellStyle name="Standard 8 10" xfId="2394"/>
    <cellStyle name="Standard 8 2" xfId="52"/>
    <cellStyle name="Standard 8 2 2" xfId="92"/>
    <cellStyle name="Standard 8 2 2 2" xfId="172"/>
    <cellStyle name="Standard 8 2 2 2 2" xfId="332"/>
    <cellStyle name="Standard 8 2 2 2 2 2" xfId="812"/>
    <cellStyle name="Standard 8 2 2 2 2 2 2" xfId="1614"/>
    <cellStyle name="Standard 8 2 2 2 2 2 2 2" xfId="3975"/>
    <cellStyle name="Standard 8 2 2 2 2 2 3" xfId="3174"/>
    <cellStyle name="Standard 8 2 2 2 2 2_Kat 2" xfId="2337"/>
    <cellStyle name="Standard 8 2 2 2 2 3" xfId="1134"/>
    <cellStyle name="Standard 8 2 2 2 2 3 2" xfId="3495"/>
    <cellStyle name="Standard 8 2 2 2 2 4" xfId="2694"/>
    <cellStyle name="Standard 8 2 2 2 2_Kat 2" xfId="2336"/>
    <cellStyle name="Standard 8 2 2 2 3" xfId="492"/>
    <cellStyle name="Standard 8 2 2 2 3 2" xfId="1294"/>
    <cellStyle name="Standard 8 2 2 2 3 2 2" xfId="3655"/>
    <cellStyle name="Standard 8 2 2 2 3 3" xfId="2854"/>
    <cellStyle name="Standard 8 2 2 2 3_Kat 2" xfId="2338"/>
    <cellStyle name="Standard 8 2 2 2 4" xfId="974"/>
    <cellStyle name="Standard 8 2 2 2 4 2" xfId="3335"/>
    <cellStyle name="Standard 8 2 2 2 5" xfId="2534"/>
    <cellStyle name="Standard 8 2 2 2_Kat 2" xfId="2335"/>
    <cellStyle name="Standard 8 2 2 3" xfId="252"/>
    <cellStyle name="Standard 8 2 2 3 2" xfId="572"/>
    <cellStyle name="Standard 8 2 2 3 2 2" xfId="1374"/>
    <cellStyle name="Standard 8 2 2 3 2 2 2" xfId="3735"/>
    <cellStyle name="Standard 8 2 2 3 2 3" xfId="2934"/>
    <cellStyle name="Standard 8 2 2 3 2_Kat 2" xfId="2340"/>
    <cellStyle name="Standard 8 2 2 3 3" xfId="1054"/>
    <cellStyle name="Standard 8 2 2 3 3 2" xfId="3415"/>
    <cellStyle name="Standard 8 2 2 3 4" xfId="2614"/>
    <cellStyle name="Standard 8 2 2 3_Kat 2" xfId="2339"/>
    <cellStyle name="Standard 8 2 2 4" xfId="652"/>
    <cellStyle name="Standard 8 2 2 4 2" xfId="1454"/>
    <cellStyle name="Standard 8 2 2 4 2 2" xfId="3815"/>
    <cellStyle name="Standard 8 2 2 4 3" xfId="3014"/>
    <cellStyle name="Standard 8 2 2 4_Kat 2" xfId="2341"/>
    <cellStyle name="Standard 8 2 2 5" xfId="732"/>
    <cellStyle name="Standard 8 2 2 5 2" xfId="1534"/>
    <cellStyle name="Standard 8 2 2 5 2 2" xfId="3895"/>
    <cellStyle name="Standard 8 2 2 5 3" xfId="3094"/>
    <cellStyle name="Standard 8 2 2 5_Kat 2" xfId="2342"/>
    <cellStyle name="Standard 8 2 2 6" xfId="412"/>
    <cellStyle name="Standard 8 2 2 6 2" xfId="1214"/>
    <cellStyle name="Standard 8 2 2 6 2 2" xfId="3575"/>
    <cellStyle name="Standard 8 2 2 6 3" xfId="2774"/>
    <cellStyle name="Standard 8 2 2 6_Kat 2" xfId="2343"/>
    <cellStyle name="Standard 8 2 2 7" xfId="894"/>
    <cellStyle name="Standard 8 2 2 7 2" xfId="3255"/>
    <cellStyle name="Standard 8 2 2 8" xfId="2454"/>
    <cellStyle name="Standard 8 2 2_Kat 2" xfId="2334"/>
    <cellStyle name="Standard 8 2 3" xfId="132"/>
    <cellStyle name="Standard 8 2 3 2" xfId="292"/>
    <cellStyle name="Standard 8 2 3 2 2" xfId="772"/>
    <cellStyle name="Standard 8 2 3 2 2 2" xfId="1574"/>
    <cellStyle name="Standard 8 2 3 2 2 2 2" xfId="3935"/>
    <cellStyle name="Standard 8 2 3 2 2 3" xfId="3134"/>
    <cellStyle name="Standard 8 2 3 2 2_Kat 2" xfId="2346"/>
    <cellStyle name="Standard 8 2 3 2 3" xfId="1094"/>
    <cellStyle name="Standard 8 2 3 2 3 2" xfId="3455"/>
    <cellStyle name="Standard 8 2 3 2 4" xfId="2654"/>
    <cellStyle name="Standard 8 2 3 2_Kat 2" xfId="2345"/>
    <cellStyle name="Standard 8 2 3 3" xfId="452"/>
    <cellStyle name="Standard 8 2 3 3 2" xfId="1254"/>
    <cellStyle name="Standard 8 2 3 3 2 2" xfId="3615"/>
    <cellStyle name="Standard 8 2 3 3 3" xfId="2814"/>
    <cellStyle name="Standard 8 2 3 3_Kat 2" xfId="2347"/>
    <cellStyle name="Standard 8 2 3 4" xfId="934"/>
    <cellStyle name="Standard 8 2 3 4 2" xfId="3295"/>
    <cellStyle name="Standard 8 2 3 5" xfId="2494"/>
    <cellStyle name="Standard 8 2 3_Kat 2" xfId="2344"/>
    <cellStyle name="Standard 8 2 4" xfId="212"/>
    <cellStyle name="Standard 8 2 4 2" xfId="532"/>
    <cellStyle name="Standard 8 2 4 2 2" xfId="1334"/>
    <cellStyle name="Standard 8 2 4 2 2 2" xfId="3695"/>
    <cellStyle name="Standard 8 2 4 2 3" xfId="2894"/>
    <cellStyle name="Standard 8 2 4 2_Kat 2" xfId="2349"/>
    <cellStyle name="Standard 8 2 4 3" xfId="1014"/>
    <cellStyle name="Standard 8 2 4 3 2" xfId="3375"/>
    <cellStyle name="Standard 8 2 4 4" xfId="2574"/>
    <cellStyle name="Standard 8 2 4_Kat 2" xfId="2348"/>
    <cellStyle name="Standard 8 2 5" xfId="612"/>
    <cellStyle name="Standard 8 2 5 2" xfId="1414"/>
    <cellStyle name="Standard 8 2 5 2 2" xfId="3775"/>
    <cellStyle name="Standard 8 2 5 3" xfId="2974"/>
    <cellStyle name="Standard 8 2 5_Kat 2" xfId="2350"/>
    <cellStyle name="Standard 8 2 6" xfId="692"/>
    <cellStyle name="Standard 8 2 6 2" xfId="1494"/>
    <cellStyle name="Standard 8 2 6 2 2" xfId="3855"/>
    <cellStyle name="Standard 8 2 6 3" xfId="3054"/>
    <cellStyle name="Standard 8 2 6_Kat 2" xfId="2351"/>
    <cellStyle name="Standard 8 2 7" xfId="372"/>
    <cellStyle name="Standard 8 2 7 2" xfId="1174"/>
    <cellStyle name="Standard 8 2 7 2 2" xfId="3535"/>
    <cellStyle name="Standard 8 2 7 3" xfId="2734"/>
    <cellStyle name="Standard 8 2 7_Kat 2" xfId="2352"/>
    <cellStyle name="Standard 8 2 8" xfId="854"/>
    <cellStyle name="Standard 8 2 8 2" xfId="3215"/>
    <cellStyle name="Standard 8 2 9" xfId="2414"/>
    <cellStyle name="Standard 8 2_Kat 2" xfId="2333"/>
    <cellStyle name="Standard 8 3" xfId="72"/>
    <cellStyle name="Standard 8 3 2" xfId="152"/>
    <cellStyle name="Standard 8 3 2 2" xfId="312"/>
    <cellStyle name="Standard 8 3 2 2 2" xfId="792"/>
    <cellStyle name="Standard 8 3 2 2 2 2" xfId="1594"/>
    <cellStyle name="Standard 8 3 2 2 2 2 2" xfId="3955"/>
    <cellStyle name="Standard 8 3 2 2 2 3" xfId="3154"/>
    <cellStyle name="Standard 8 3 2 2 2_Kat 2" xfId="2356"/>
    <cellStyle name="Standard 8 3 2 2 3" xfId="1114"/>
    <cellStyle name="Standard 8 3 2 2 3 2" xfId="3475"/>
    <cellStyle name="Standard 8 3 2 2 4" xfId="2674"/>
    <cellStyle name="Standard 8 3 2 2_Kat 2" xfId="2355"/>
    <cellStyle name="Standard 8 3 2 3" xfId="472"/>
    <cellStyle name="Standard 8 3 2 3 2" xfId="1274"/>
    <cellStyle name="Standard 8 3 2 3 2 2" xfId="3635"/>
    <cellStyle name="Standard 8 3 2 3 3" xfId="2834"/>
    <cellStyle name="Standard 8 3 2 3_Kat 2" xfId="2357"/>
    <cellStyle name="Standard 8 3 2 4" xfId="954"/>
    <cellStyle name="Standard 8 3 2 4 2" xfId="3315"/>
    <cellStyle name="Standard 8 3 2 5" xfId="2514"/>
    <cellStyle name="Standard 8 3 2_Kat 2" xfId="2354"/>
    <cellStyle name="Standard 8 3 3" xfId="232"/>
    <cellStyle name="Standard 8 3 3 2" xfId="552"/>
    <cellStyle name="Standard 8 3 3 2 2" xfId="1354"/>
    <cellStyle name="Standard 8 3 3 2 2 2" xfId="3715"/>
    <cellStyle name="Standard 8 3 3 2 3" xfId="2914"/>
    <cellStyle name="Standard 8 3 3 2_Kat 2" xfId="2359"/>
    <cellStyle name="Standard 8 3 3 3" xfId="1034"/>
    <cellStyle name="Standard 8 3 3 3 2" xfId="3395"/>
    <cellStyle name="Standard 8 3 3 4" xfId="2594"/>
    <cellStyle name="Standard 8 3 3_Kat 2" xfId="2358"/>
    <cellStyle name="Standard 8 3 4" xfId="632"/>
    <cellStyle name="Standard 8 3 4 2" xfId="1434"/>
    <cellStyle name="Standard 8 3 4 2 2" xfId="3795"/>
    <cellStyle name="Standard 8 3 4 3" xfId="2994"/>
    <cellStyle name="Standard 8 3 4_Kat 2" xfId="2360"/>
    <cellStyle name="Standard 8 3 5" xfId="712"/>
    <cellStyle name="Standard 8 3 5 2" xfId="1514"/>
    <cellStyle name="Standard 8 3 5 2 2" xfId="3875"/>
    <cellStyle name="Standard 8 3 5 3" xfId="3074"/>
    <cellStyle name="Standard 8 3 5_Kat 2" xfId="2361"/>
    <cellStyle name="Standard 8 3 6" xfId="392"/>
    <cellStyle name="Standard 8 3 6 2" xfId="1194"/>
    <cellStyle name="Standard 8 3 6 2 2" xfId="3555"/>
    <cellStyle name="Standard 8 3 6 3" xfId="2754"/>
    <cellStyle name="Standard 8 3 6_Kat 2" xfId="2362"/>
    <cellStyle name="Standard 8 3 7" xfId="874"/>
    <cellStyle name="Standard 8 3 7 2" xfId="3235"/>
    <cellStyle name="Standard 8 3 8" xfId="2434"/>
    <cellStyle name="Standard 8 3_Kat 2" xfId="2353"/>
    <cellStyle name="Standard 8 4" xfId="112"/>
    <cellStyle name="Standard 8 4 2" xfId="272"/>
    <cellStyle name="Standard 8 4 2 2" xfId="752"/>
    <cellStyle name="Standard 8 4 2 2 2" xfId="1554"/>
    <cellStyle name="Standard 8 4 2 2 2 2" xfId="3915"/>
    <cellStyle name="Standard 8 4 2 2 3" xfId="3114"/>
    <cellStyle name="Standard 8 4 2 2_Kat 2" xfId="2365"/>
    <cellStyle name="Standard 8 4 2 3" xfId="1074"/>
    <cellStyle name="Standard 8 4 2 3 2" xfId="3435"/>
    <cellStyle name="Standard 8 4 2 4" xfId="2634"/>
    <cellStyle name="Standard 8 4 2_Kat 2" xfId="2364"/>
    <cellStyle name="Standard 8 4 3" xfId="432"/>
    <cellStyle name="Standard 8 4 3 2" xfId="1234"/>
    <cellStyle name="Standard 8 4 3 2 2" xfId="3595"/>
    <cellStyle name="Standard 8 4 3 3" xfId="2794"/>
    <cellStyle name="Standard 8 4 3_Kat 2" xfId="2366"/>
    <cellStyle name="Standard 8 4 4" xfId="914"/>
    <cellStyle name="Standard 8 4 4 2" xfId="3275"/>
    <cellStyle name="Standard 8 4 5" xfId="2474"/>
    <cellStyle name="Standard 8 4_Kat 2" xfId="2363"/>
    <cellStyle name="Standard 8 5" xfId="192"/>
    <cellStyle name="Standard 8 5 2" xfId="512"/>
    <cellStyle name="Standard 8 5 2 2" xfId="1314"/>
    <cellStyle name="Standard 8 5 2 2 2" xfId="3675"/>
    <cellStyle name="Standard 8 5 2 3" xfId="2874"/>
    <cellStyle name="Standard 8 5 2_Kat 2" xfId="2368"/>
    <cellStyle name="Standard 8 5 3" xfId="994"/>
    <cellStyle name="Standard 8 5 3 2" xfId="3355"/>
    <cellStyle name="Standard 8 5 4" xfId="2554"/>
    <cellStyle name="Standard 8 5_Kat 2" xfId="2367"/>
    <cellStyle name="Standard 8 6" xfId="592"/>
    <cellStyle name="Standard 8 6 2" xfId="1394"/>
    <cellStyle name="Standard 8 6 2 2" xfId="3755"/>
    <cellStyle name="Standard 8 6 3" xfId="2954"/>
    <cellStyle name="Standard 8 6_Kat 2" xfId="2369"/>
    <cellStyle name="Standard 8 7" xfId="672"/>
    <cellStyle name="Standard 8 7 2" xfId="1474"/>
    <cellStyle name="Standard 8 7 2 2" xfId="3835"/>
    <cellStyle name="Standard 8 7 3" xfId="3034"/>
    <cellStyle name="Standard 8 7_Kat 2" xfId="2370"/>
    <cellStyle name="Standard 8 8" xfId="352"/>
    <cellStyle name="Standard 8 8 2" xfId="1154"/>
    <cellStyle name="Standard 8 8 2 2" xfId="3515"/>
    <cellStyle name="Standard 8 8 3" xfId="2714"/>
    <cellStyle name="Standard 8 8_Kat 2" xfId="2371"/>
    <cellStyle name="Standard 8 9" xfId="834"/>
    <cellStyle name="Standard 8 9 2" xfId="3195"/>
    <cellStyle name="Standard 8_Kat 2" xfId="2332"/>
    <cellStyle name="Standard 9" xfId="31"/>
    <cellStyle name="Standard_Kat 2" xfId="6"/>
  </cellStyles>
  <dxfs count="735">
    <dxf>
      <fill>
        <patternFill>
          <bgColor theme="5" tint="0.39994506668294322"/>
        </patternFill>
      </fill>
    </dxf>
    <dxf>
      <fill>
        <patternFill>
          <bgColor theme="5" tint="0.39994506668294322"/>
        </patternFill>
      </fill>
    </dxf>
    <dxf>
      <fill>
        <patternFill>
          <bgColor rgb="FFFFC000"/>
        </patternFill>
      </fill>
    </dxf>
    <dxf>
      <fill>
        <patternFill>
          <bgColor rgb="FFE3DE00"/>
        </patternFill>
      </fill>
    </dxf>
    <dxf>
      <fill>
        <patternFill>
          <bgColor rgb="FF92D050"/>
        </patternFill>
      </fill>
    </dxf>
    <dxf>
      <fill>
        <patternFill>
          <bgColor theme="5" tint="0.39994506668294322"/>
        </patternFill>
      </fill>
    </dxf>
    <dxf>
      <fill>
        <patternFill>
          <bgColor theme="5" tint="0.39994506668294322"/>
        </patternFill>
      </fill>
    </dxf>
    <dxf>
      <fill>
        <patternFill>
          <bgColor rgb="FFFFC000"/>
        </patternFill>
      </fill>
    </dxf>
    <dxf>
      <fill>
        <patternFill>
          <bgColor rgb="FFE3DE00"/>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C000"/>
        </patternFill>
      </fill>
    </dxf>
    <dxf>
      <fill>
        <patternFill>
          <bgColor rgb="FFE3DE00"/>
        </patternFill>
      </fill>
    </dxf>
    <dxf>
      <fill>
        <patternFill>
          <bgColor rgb="FF92D050"/>
        </patternFill>
      </fill>
    </dxf>
    <dxf>
      <fill>
        <patternFill>
          <bgColor rgb="FFE3DE00"/>
        </patternFill>
      </fill>
    </dxf>
    <dxf>
      <fill>
        <patternFill>
          <bgColor rgb="FF92D050"/>
        </patternFill>
      </fill>
    </dxf>
    <dxf>
      <fill>
        <patternFill>
          <bgColor theme="5" tint="0.39994506668294322"/>
        </patternFill>
      </fill>
    </dxf>
    <dxf>
      <fill>
        <patternFill>
          <bgColor theme="5" tint="0.39994506668294322"/>
        </patternFill>
      </fill>
    </dxf>
    <dxf>
      <fill>
        <patternFill>
          <bgColor rgb="FFFFC000"/>
        </patternFill>
      </fill>
    </dxf>
    <dxf>
      <fill>
        <patternFill>
          <bgColor rgb="FFE3DE00"/>
        </patternFill>
      </fill>
    </dxf>
    <dxf>
      <fill>
        <patternFill>
          <bgColor rgb="FF92D050"/>
        </patternFill>
      </fill>
    </dxf>
    <dxf>
      <fill>
        <patternFill>
          <bgColor theme="5" tint="0.39994506668294322"/>
        </patternFill>
      </fill>
    </dxf>
    <dxf>
      <fill>
        <patternFill>
          <bgColor theme="5" tint="0.39994506668294322"/>
        </patternFill>
      </fill>
    </dxf>
    <dxf>
      <fill>
        <patternFill>
          <bgColor rgb="FFFFC000"/>
        </patternFill>
      </fill>
    </dxf>
    <dxf>
      <fill>
        <patternFill>
          <bgColor rgb="FFE3DE00"/>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C000"/>
        </patternFill>
      </fill>
    </dxf>
    <dxf>
      <font>
        <strike val="0"/>
      </font>
      <fill>
        <patternFill>
          <bgColor rgb="FFE3DE00"/>
        </patternFill>
      </fill>
    </dxf>
    <dxf>
      <fill>
        <patternFill>
          <bgColor rgb="FF92D050"/>
        </patternFill>
      </fill>
    </dxf>
    <dxf>
      <fill>
        <patternFill>
          <bgColor rgb="FFE3DE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C000"/>
        </patternFill>
      </fill>
    </dxf>
    <dxf>
      <fill>
        <patternFill>
          <bgColor rgb="FFE3DE00"/>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strike val="0"/>
      </font>
      <fill>
        <patternFill>
          <bgColor rgb="FFE3DE00"/>
        </patternFill>
      </fill>
    </dxf>
    <dxf>
      <fill>
        <patternFill>
          <bgColor rgb="FF92D050"/>
        </patternFill>
      </fill>
    </dxf>
    <dxf>
      <fill>
        <patternFill>
          <bgColor rgb="FFE3DE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strike val="0"/>
      </font>
      <fill>
        <patternFill>
          <bgColor rgb="FFE3DE00"/>
        </patternFill>
      </fill>
    </dxf>
    <dxf>
      <fill>
        <patternFill>
          <bgColor rgb="FF92D050"/>
        </patternFill>
      </fill>
    </dxf>
    <dxf>
      <fill>
        <patternFill>
          <bgColor rgb="FFE3DE00"/>
        </patternFill>
      </fill>
    </dxf>
    <dxf>
      <font>
        <strike val="0"/>
      </font>
      <fill>
        <patternFill>
          <bgColor rgb="FFE3DE00"/>
        </patternFill>
      </fill>
    </dxf>
    <dxf>
      <fill>
        <patternFill>
          <bgColor rgb="FF92D050"/>
        </patternFill>
      </fill>
    </dxf>
    <dxf>
      <fill>
        <patternFill>
          <bgColor rgb="FFE3DE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C000"/>
        </patternFill>
      </fill>
    </dxf>
    <dxf>
      <fill>
        <patternFill>
          <bgColor rgb="FFE3DE00"/>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strike val="0"/>
      </font>
      <fill>
        <patternFill>
          <bgColor rgb="FFE3DE00"/>
        </patternFill>
      </fill>
    </dxf>
    <dxf>
      <fill>
        <patternFill>
          <bgColor rgb="FF92D050"/>
        </patternFill>
      </fill>
    </dxf>
    <dxf>
      <fill>
        <patternFill>
          <bgColor rgb="FFE3DE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strike val="0"/>
      </font>
      <fill>
        <patternFill>
          <bgColor rgb="FFE3DE00"/>
        </patternFill>
      </fill>
    </dxf>
    <dxf>
      <fill>
        <patternFill>
          <bgColor rgb="FF92D050"/>
        </patternFill>
      </fill>
    </dxf>
    <dxf>
      <fill>
        <patternFill>
          <bgColor rgb="FFE3DE00"/>
        </patternFill>
      </fill>
    </dxf>
    <dxf>
      <font>
        <strike val="0"/>
      </font>
      <fill>
        <patternFill>
          <bgColor rgb="FFE3DE00"/>
        </patternFill>
      </fill>
    </dxf>
    <dxf>
      <fill>
        <patternFill>
          <bgColor rgb="FF92D050"/>
        </patternFill>
      </fill>
    </dxf>
    <dxf>
      <fill>
        <patternFill>
          <bgColor rgb="FFE3DE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C000"/>
        </patternFill>
      </fill>
    </dxf>
    <dxf>
      <fill>
        <patternFill>
          <bgColor rgb="FFE3DE00"/>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strike val="0"/>
      </font>
      <fill>
        <patternFill>
          <bgColor rgb="FFE3DE00"/>
        </patternFill>
      </fill>
    </dxf>
    <dxf>
      <fill>
        <patternFill>
          <bgColor rgb="FF92D050"/>
        </patternFill>
      </fill>
    </dxf>
    <dxf>
      <fill>
        <patternFill>
          <bgColor rgb="FFE3DE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strike val="0"/>
      </font>
      <fill>
        <patternFill>
          <bgColor rgb="FFE3DE00"/>
        </patternFill>
      </fill>
    </dxf>
    <dxf>
      <fill>
        <patternFill>
          <bgColor rgb="FF92D050"/>
        </patternFill>
      </fill>
    </dxf>
    <dxf>
      <fill>
        <patternFill>
          <bgColor rgb="FFE3DE00"/>
        </patternFill>
      </fill>
    </dxf>
    <dxf>
      <font>
        <strike val="0"/>
      </font>
      <fill>
        <patternFill>
          <bgColor rgb="FFE3DE00"/>
        </patternFill>
      </fill>
    </dxf>
    <dxf>
      <fill>
        <patternFill>
          <bgColor rgb="FF92D050"/>
        </patternFill>
      </fill>
    </dxf>
    <dxf>
      <fill>
        <patternFill>
          <bgColor rgb="FFE3DE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C000"/>
        </patternFill>
      </fill>
    </dxf>
    <dxf>
      <fill>
        <patternFill>
          <bgColor rgb="FFE3DE00"/>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strike val="0"/>
      </font>
      <fill>
        <patternFill>
          <bgColor rgb="FFE3DE00"/>
        </patternFill>
      </fill>
    </dxf>
    <dxf>
      <fill>
        <patternFill>
          <bgColor rgb="FF92D050"/>
        </patternFill>
      </fill>
    </dxf>
    <dxf>
      <fill>
        <patternFill>
          <bgColor rgb="FFE3DE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strike val="0"/>
      </font>
      <fill>
        <patternFill>
          <bgColor rgb="FFE3DE00"/>
        </patternFill>
      </fill>
    </dxf>
    <dxf>
      <fill>
        <patternFill>
          <bgColor rgb="FF92D050"/>
        </patternFill>
      </fill>
    </dxf>
    <dxf>
      <fill>
        <patternFill>
          <bgColor rgb="FFE3DE00"/>
        </patternFill>
      </fill>
    </dxf>
    <dxf>
      <font>
        <strike val="0"/>
      </font>
      <fill>
        <patternFill>
          <bgColor rgb="FFE3DE00"/>
        </patternFill>
      </fill>
    </dxf>
    <dxf>
      <fill>
        <patternFill>
          <bgColor rgb="FF92D050"/>
        </patternFill>
      </fill>
    </dxf>
    <dxf>
      <fill>
        <patternFill>
          <bgColor rgb="FFE3DE00"/>
        </patternFill>
      </fill>
    </dxf>
    <dxf>
      <font>
        <strike val="0"/>
      </font>
      <fill>
        <patternFill>
          <bgColor rgb="FFE3DE00"/>
        </patternFill>
      </fill>
    </dxf>
    <dxf>
      <fill>
        <patternFill>
          <bgColor rgb="FF92D050"/>
        </patternFill>
      </fill>
    </dxf>
    <dxf>
      <fill>
        <patternFill>
          <bgColor rgb="FFE3DE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strike val="0"/>
      </font>
      <fill>
        <patternFill>
          <bgColor rgb="FFE3DE00"/>
        </patternFill>
      </fill>
    </dxf>
    <dxf>
      <fill>
        <patternFill>
          <bgColor rgb="FF92D050"/>
        </patternFill>
      </fill>
    </dxf>
    <dxf>
      <fill>
        <patternFill>
          <bgColor rgb="FFE3DE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C000"/>
        </patternFill>
      </fill>
    </dxf>
    <dxf>
      <fill>
        <patternFill>
          <bgColor rgb="FFE3DE00"/>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strike val="0"/>
      </font>
      <fill>
        <patternFill>
          <bgColor rgb="FFE3DE00"/>
        </patternFill>
      </fill>
    </dxf>
    <dxf>
      <fill>
        <patternFill>
          <bgColor rgb="FF92D050"/>
        </patternFill>
      </fill>
    </dxf>
    <dxf>
      <fill>
        <patternFill>
          <bgColor rgb="FFE3DE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strike val="0"/>
      </font>
      <fill>
        <patternFill>
          <bgColor rgb="FFE3DE00"/>
        </patternFill>
      </fill>
    </dxf>
    <dxf>
      <fill>
        <patternFill>
          <bgColor rgb="FF92D050"/>
        </patternFill>
      </fill>
    </dxf>
    <dxf>
      <fill>
        <patternFill>
          <bgColor rgb="FFE3DE00"/>
        </patternFill>
      </fill>
    </dxf>
    <dxf>
      <font>
        <strike val="0"/>
      </font>
      <fill>
        <patternFill>
          <bgColor rgb="FFE3DE00"/>
        </patternFill>
      </fill>
    </dxf>
    <dxf>
      <fill>
        <patternFill>
          <bgColor rgb="FF92D050"/>
        </patternFill>
      </fill>
    </dxf>
    <dxf>
      <fill>
        <patternFill>
          <bgColor rgb="FFE3DE00"/>
        </patternFill>
      </fill>
    </dxf>
    <dxf>
      <font>
        <strike val="0"/>
      </font>
      <fill>
        <patternFill>
          <bgColor rgb="FFE3DE00"/>
        </patternFill>
      </fill>
    </dxf>
    <dxf>
      <fill>
        <patternFill>
          <bgColor rgb="FF92D050"/>
        </patternFill>
      </fill>
    </dxf>
    <dxf>
      <fill>
        <patternFill>
          <bgColor rgb="FFE3DE00"/>
        </patternFill>
      </fill>
    </dxf>
    <dxf>
      <font>
        <strike val="0"/>
      </font>
      <fill>
        <patternFill>
          <bgColor rgb="FFE3DE00"/>
        </patternFill>
      </fill>
    </dxf>
    <dxf>
      <fill>
        <patternFill>
          <bgColor rgb="FF92D050"/>
        </patternFill>
      </fill>
    </dxf>
    <dxf>
      <fill>
        <patternFill>
          <bgColor rgb="FFE3DE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E3DE00"/>
        </patternFill>
      </fill>
    </dxf>
    <dxf>
      <fill>
        <patternFill>
          <bgColor rgb="FF92D050"/>
        </patternFill>
      </fill>
    </dxf>
    <dxf>
      <fill>
        <patternFill>
          <bgColor rgb="FFC00000"/>
        </patternFill>
      </fill>
    </dxf>
    <dxf>
      <fill>
        <patternFill>
          <bgColor rgb="FFE3DE00"/>
        </patternFill>
      </fill>
    </dxf>
    <dxf>
      <fill>
        <patternFill>
          <bgColor rgb="FF92D050"/>
        </patternFill>
      </fill>
    </dxf>
    <dxf>
      <fill>
        <patternFill>
          <bgColor rgb="FFC00000"/>
        </patternFill>
      </fill>
    </dxf>
    <dxf>
      <fill>
        <patternFill>
          <bgColor rgb="FFE3DE00"/>
        </patternFill>
      </fill>
    </dxf>
    <dxf>
      <fill>
        <patternFill>
          <bgColor rgb="FF92D050"/>
        </patternFill>
      </fill>
    </dxf>
    <dxf>
      <fill>
        <patternFill>
          <bgColor rgb="FFC00000"/>
        </patternFill>
      </fill>
    </dxf>
  </dxfs>
  <tableStyles count="0" defaultTableStyle="TableStyleMedium9" defaultPivotStyle="PivotStyleLight16"/>
  <colors>
    <mruColors>
      <color rgb="FFC0C0C0"/>
      <color rgb="FF969696"/>
      <color rgb="FFF4EE00"/>
      <color rgb="FFE3DE00"/>
      <color rgb="FFF0EA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N37"/>
  <sheetViews>
    <sheetView tabSelected="1" workbookViewId="0">
      <selection activeCell="G24" sqref="G24"/>
    </sheetView>
  </sheetViews>
  <sheetFormatPr baseColWidth="10" defaultColWidth="11.42578125" defaultRowHeight="12.75" x14ac:dyDescent="0.2"/>
  <cols>
    <col min="1" max="1" width="41.28515625" style="3" customWidth="1"/>
    <col min="2" max="3" width="23.42578125" style="3" customWidth="1"/>
    <col min="4" max="4" width="16" style="3" customWidth="1"/>
    <col min="5" max="9" width="14.42578125" style="3" customWidth="1"/>
    <col min="10" max="10" width="15.28515625" style="3" customWidth="1"/>
    <col min="11" max="11" width="16.140625" style="3" customWidth="1"/>
    <col min="12" max="12" width="13.42578125" style="3" hidden="1" customWidth="1"/>
    <col min="13" max="13" width="14.28515625" style="3" hidden="1" customWidth="1"/>
    <col min="14" max="14" width="23.42578125" style="3" customWidth="1"/>
    <col min="15" max="16384" width="11.42578125" style="3"/>
  </cols>
  <sheetData>
    <row r="1" spans="1:13" ht="26.25" thickBot="1" x14ac:dyDescent="0.25">
      <c r="A1" s="10"/>
      <c r="B1" s="331" t="s">
        <v>12</v>
      </c>
      <c r="C1" s="332" t="s">
        <v>13</v>
      </c>
      <c r="D1" s="333" t="s">
        <v>20</v>
      </c>
      <c r="E1" s="334" t="s">
        <v>21</v>
      </c>
      <c r="F1" s="333" t="s">
        <v>28</v>
      </c>
      <c r="G1" s="332" t="s">
        <v>29</v>
      </c>
      <c r="H1" s="333" t="s">
        <v>56</v>
      </c>
      <c r="I1" s="332" t="s">
        <v>57</v>
      </c>
      <c r="J1" s="333" t="s">
        <v>58</v>
      </c>
      <c r="K1" s="332" t="s">
        <v>59</v>
      </c>
      <c r="L1" s="8" t="s">
        <v>376</v>
      </c>
      <c r="M1" s="9" t="s">
        <v>377</v>
      </c>
    </row>
    <row r="2" spans="1:13" x14ac:dyDescent="0.2">
      <c r="A2" s="328" t="s">
        <v>4</v>
      </c>
      <c r="B2" s="320">
        <f t="shared" ref="B2:C4" si="0">SUM(D2,F2,H2,J2)</f>
        <v>8928800</v>
      </c>
      <c r="C2" s="329">
        <f t="shared" si="0"/>
        <v>18509600</v>
      </c>
      <c r="D2" s="330">
        <f>'Kat 1'!N14</f>
        <v>3403600</v>
      </c>
      <c r="E2" s="319">
        <f>'Kat 1'!O14</f>
        <v>8874500</v>
      </c>
      <c r="F2" s="330">
        <f>'Kat 1'!P14</f>
        <v>3955200</v>
      </c>
      <c r="G2" s="329">
        <f>'Kat 1'!Q14</f>
        <v>8065100</v>
      </c>
      <c r="H2" s="330">
        <f>'Kat 1'!R14</f>
        <v>795000</v>
      </c>
      <c r="I2" s="329">
        <f>'Kat 1'!S14</f>
        <v>795000</v>
      </c>
      <c r="J2" s="330">
        <f>'Kat 1'!T14</f>
        <v>775000</v>
      </c>
      <c r="K2" s="329">
        <f>'Kat 1'!U14</f>
        <v>775000</v>
      </c>
      <c r="L2" s="29">
        <f>'Kat 1'!X14</f>
        <v>0</v>
      </c>
      <c r="M2" s="29">
        <f>'Kat 1'!Y14</f>
        <v>0</v>
      </c>
    </row>
    <row r="3" spans="1:13" x14ac:dyDescent="0.2">
      <c r="A3" s="325" t="s">
        <v>5</v>
      </c>
      <c r="B3" s="308">
        <f t="shared" si="0"/>
        <v>4000</v>
      </c>
      <c r="C3" s="311">
        <f t="shared" si="0"/>
        <v>1309700</v>
      </c>
      <c r="D3" s="310">
        <f>'Kat 2'!N63</f>
        <v>2000</v>
      </c>
      <c r="E3" s="316">
        <f>'Kat 2'!O63</f>
        <v>646900</v>
      </c>
      <c r="F3" s="310">
        <f>'Kat 2'!P63</f>
        <v>2000</v>
      </c>
      <c r="G3" s="311">
        <f>'Kat 2'!Q63</f>
        <v>307100</v>
      </c>
      <c r="H3" s="310">
        <f>'Kat 2'!R63</f>
        <v>0</v>
      </c>
      <c r="I3" s="311">
        <f>'Kat 2'!S63</f>
        <v>196100</v>
      </c>
      <c r="J3" s="310">
        <f>'Kat 2'!T63</f>
        <v>0</v>
      </c>
      <c r="K3" s="311">
        <f>'Kat 2'!U63</f>
        <v>159600</v>
      </c>
      <c r="L3" s="30">
        <f>'Kat 2'!Z63</f>
        <v>0</v>
      </c>
      <c r="M3" s="30">
        <f>'Kat 2'!AA63</f>
        <v>0</v>
      </c>
    </row>
    <row r="4" spans="1:13" ht="13.5" thickBot="1" x14ac:dyDescent="0.25">
      <c r="A4" s="326" t="s">
        <v>6</v>
      </c>
      <c r="B4" s="323">
        <f t="shared" si="0"/>
        <v>63552000</v>
      </c>
      <c r="C4" s="313">
        <f t="shared" si="0"/>
        <v>175248100</v>
      </c>
      <c r="D4" s="315">
        <f>'Kat 3'!N137</f>
        <v>5929700</v>
      </c>
      <c r="E4" s="317">
        <f>'Kat 3'!O137</f>
        <v>27350600</v>
      </c>
      <c r="F4" s="315">
        <f>'Kat 3'!P137</f>
        <v>5666400</v>
      </c>
      <c r="G4" s="313">
        <f>'Kat 3'!Q137</f>
        <v>33452000</v>
      </c>
      <c r="H4" s="315">
        <f>'Kat 3'!R137</f>
        <v>22115700</v>
      </c>
      <c r="I4" s="313">
        <f>'Kat 3'!S137</f>
        <v>51550500</v>
      </c>
      <c r="J4" s="315">
        <f>'Kat 3'!T137</f>
        <v>29840200</v>
      </c>
      <c r="K4" s="313">
        <f>'Kat 3'!U137</f>
        <v>62895000</v>
      </c>
      <c r="L4" s="31" t="e">
        <f>'Kat 3'!#REF!</f>
        <v>#REF!</v>
      </c>
      <c r="M4" s="31" t="e">
        <f>'Kat 3'!#REF!</f>
        <v>#REF!</v>
      </c>
    </row>
    <row r="5" spans="1:13" s="7" customFormat="1" ht="22.5" customHeight="1" thickBot="1" x14ac:dyDescent="0.25">
      <c r="A5" s="327" t="s">
        <v>34</v>
      </c>
      <c r="B5" s="309">
        <f>SUM(B2:B4)</f>
        <v>72484800</v>
      </c>
      <c r="C5" s="307">
        <f t="shared" ref="C5:M5" si="1">SUM(C2:C4)</f>
        <v>195067400</v>
      </c>
      <c r="D5" s="314">
        <f t="shared" si="1"/>
        <v>9335300</v>
      </c>
      <c r="E5" s="318">
        <f t="shared" si="1"/>
        <v>36872000</v>
      </c>
      <c r="F5" s="314">
        <f t="shared" si="1"/>
        <v>9623600</v>
      </c>
      <c r="G5" s="307">
        <f t="shared" si="1"/>
        <v>41824200</v>
      </c>
      <c r="H5" s="314">
        <f>'Kat 3'!R137</f>
        <v>22115700</v>
      </c>
      <c r="I5" s="307">
        <f t="shared" si="1"/>
        <v>52541600</v>
      </c>
      <c r="J5" s="314">
        <f t="shared" si="1"/>
        <v>30615200</v>
      </c>
      <c r="K5" s="307">
        <f t="shared" si="1"/>
        <v>63829600</v>
      </c>
      <c r="L5" s="27" t="e">
        <f t="shared" si="1"/>
        <v>#REF!</v>
      </c>
      <c r="M5" s="28" t="e">
        <f t="shared" si="1"/>
        <v>#REF!</v>
      </c>
    </row>
    <row r="6" spans="1:13" x14ac:dyDescent="0.2">
      <c r="A6" s="328" t="s">
        <v>7</v>
      </c>
      <c r="B6" s="321">
        <f t="shared" ref="B6:C9" si="2">SUM(D6,F6,H6,J6)</f>
        <v>0</v>
      </c>
      <c r="C6" s="322">
        <f t="shared" si="2"/>
        <v>0</v>
      </c>
      <c r="D6" s="357">
        <v>0</v>
      </c>
      <c r="E6" s="322">
        <v>0</v>
      </c>
      <c r="F6" s="357">
        <v>0</v>
      </c>
      <c r="G6" s="322">
        <v>0</v>
      </c>
      <c r="H6" s="357">
        <v>0</v>
      </c>
      <c r="I6" s="322">
        <v>0</v>
      </c>
      <c r="J6" s="357">
        <v>0</v>
      </c>
      <c r="K6" s="322">
        <v>0</v>
      </c>
      <c r="L6" s="303"/>
      <c r="M6" s="10"/>
    </row>
    <row r="7" spans="1:13" x14ac:dyDescent="0.2">
      <c r="A7" s="325" t="s">
        <v>310</v>
      </c>
      <c r="B7" s="310">
        <f t="shared" ref="B7" si="3">SUM(D7,F7,H7,J7)</f>
        <v>37744000</v>
      </c>
      <c r="C7" s="311">
        <f t="shared" ref="C7" si="4">SUM(E7,G7,I7,K7)</f>
        <v>0</v>
      </c>
      <c r="D7" s="469">
        <f>9436000</f>
        <v>9436000</v>
      </c>
      <c r="E7" s="311">
        <v>0</v>
      </c>
      <c r="F7" s="469">
        <f>9436000</f>
        <v>9436000</v>
      </c>
      <c r="G7" s="470">
        <v>0</v>
      </c>
      <c r="H7" s="469">
        <v>9436000</v>
      </c>
      <c r="I7" s="470">
        <v>0</v>
      </c>
      <c r="J7" s="469">
        <v>9436000</v>
      </c>
      <c r="K7" s="311">
        <v>0</v>
      </c>
      <c r="L7" s="303"/>
      <c r="M7" s="10"/>
    </row>
    <row r="8" spans="1:13" x14ac:dyDescent="0.2">
      <c r="A8" s="325" t="s">
        <v>8</v>
      </c>
      <c r="B8" s="310">
        <f t="shared" si="2"/>
        <v>905000</v>
      </c>
      <c r="C8" s="311">
        <f t="shared" si="2"/>
        <v>0</v>
      </c>
      <c r="D8" s="469">
        <f>105000+800000</f>
        <v>905000</v>
      </c>
      <c r="E8" s="311"/>
      <c r="F8" s="310"/>
      <c r="G8" s="311"/>
      <c r="H8" s="310">
        <f>Einzahlungen!I15</f>
        <v>0</v>
      </c>
      <c r="I8" s="311"/>
      <c r="J8" s="310">
        <f>Einzahlungen!J15</f>
        <v>0</v>
      </c>
      <c r="K8" s="311"/>
      <c r="L8" s="303"/>
      <c r="M8" s="10"/>
    </row>
    <row r="9" spans="1:13" x14ac:dyDescent="0.2">
      <c r="A9" s="326" t="s">
        <v>23</v>
      </c>
      <c r="B9" s="312">
        <f t="shared" si="2"/>
        <v>20758900</v>
      </c>
      <c r="C9" s="313">
        <f t="shared" si="2"/>
        <v>0</v>
      </c>
      <c r="D9" s="315">
        <v>12941300</v>
      </c>
      <c r="E9" s="335"/>
      <c r="F9" s="312">
        <v>7817600</v>
      </c>
      <c r="G9" s="335"/>
      <c r="H9" s="312"/>
      <c r="I9" s="335"/>
      <c r="J9" s="312"/>
      <c r="K9" s="335"/>
      <c r="L9" s="303"/>
      <c r="M9" s="10"/>
    </row>
    <row r="10" spans="1:13" s="7" customFormat="1" ht="22.5" customHeight="1" thickBot="1" x14ac:dyDescent="0.25">
      <c r="A10" s="327" t="s">
        <v>35</v>
      </c>
      <c r="B10" s="314">
        <f>SUM(B5:B9)</f>
        <v>131892700</v>
      </c>
      <c r="C10" s="307">
        <f t="shared" ref="C10:M10" si="5">SUM(C5:C9)</f>
        <v>195067400</v>
      </c>
      <c r="D10" s="314">
        <f>SUM(D5:D9)</f>
        <v>32617600</v>
      </c>
      <c r="E10" s="307">
        <f>SUM(E5:E9)</f>
        <v>36872000</v>
      </c>
      <c r="F10" s="314">
        <f t="shared" si="5"/>
        <v>26877200</v>
      </c>
      <c r="G10" s="307">
        <f t="shared" si="5"/>
        <v>41824200</v>
      </c>
      <c r="H10" s="314">
        <f t="shared" si="5"/>
        <v>31551700</v>
      </c>
      <c r="I10" s="307">
        <f t="shared" si="5"/>
        <v>52541600</v>
      </c>
      <c r="J10" s="314">
        <f t="shared" si="5"/>
        <v>40051200</v>
      </c>
      <c r="K10" s="307">
        <f t="shared" si="5"/>
        <v>63829600</v>
      </c>
      <c r="L10" s="25" t="e">
        <f t="shared" si="5"/>
        <v>#REF!</v>
      </c>
      <c r="M10" s="26" t="e">
        <f t="shared" si="5"/>
        <v>#REF!</v>
      </c>
    </row>
    <row r="11" spans="1:13" x14ac:dyDescent="0.2">
      <c r="A11" s="115"/>
      <c r="B11" s="13"/>
      <c r="C11" s="14"/>
      <c r="D11" s="14"/>
      <c r="E11" s="14"/>
      <c r="F11" s="14"/>
      <c r="G11" s="14"/>
      <c r="H11" s="14"/>
      <c r="I11" s="14"/>
      <c r="J11" s="14"/>
      <c r="K11" s="14"/>
    </row>
    <row r="12" spans="1:13" ht="13.5" thickBot="1" x14ac:dyDescent="0.25"/>
    <row r="13" spans="1:13" ht="13.5" thickBot="1" x14ac:dyDescent="0.25">
      <c r="D13" s="5"/>
      <c r="E13" s="344">
        <v>2020</v>
      </c>
      <c r="F13" s="5"/>
      <c r="G13" s="344">
        <v>2021</v>
      </c>
      <c r="H13" s="5"/>
      <c r="I13" s="344">
        <v>2022</v>
      </c>
      <c r="J13" s="5"/>
      <c r="K13" s="344">
        <v>2023</v>
      </c>
      <c r="L13" s="5"/>
      <c r="M13" s="4" t="s">
        <v>375</v>
      </c>
    </row>
    <row r="14" spans="1:13" x14ac:dyDescent="0.2">
      <c r="A14" s="324" t="s">
        <v>9</v>
      </c>
      <c r="B14" s="321"/>
      <c r="C14" s="336"/>
      <c r="D14" s="322"/>
      <c r="E14" s="339">
        <f>E2-D2</f>
        <v>5470900</v>
      </c>
      <c r="F14" s="338"/>
      <c r="G14" s="339">
        <f>G2-F2</f>
        <v>4109900</v>
      </c>
      <c r="H14" s="338"/>
      <c r="I14" s="339">
        <f>I2-H2</f>
        <v>0</v>
      </c>
      <c r="J14" s="338"/>
      <c r="K14" s="339">
        <f>K2-J2</f>
        <v>0</v>
      </c>
      <c r="L14" s="16"/>
      <c r="M14" s="15">
        <f>M2-L2</f>
        <v>0</v>
      </c>
    </row>
    <row r="15" spans="1:13" x14ac:dyDescent="0.2">
      <c r="A15" s="325" t="s">
        <v>10</v>
      </c>
      <c r="B15" s="310"/>
      <c r="C15" s="304"/>
      <c r="D15" s="311"/>
      <c r="E15" s="337">
        <f>E3-D3</f>
        <v>644900</v>
      </c>
      <c r="F15" s="337"/>
      <c r="G15" s="337">
        <f>G3-F3</f>
        <v>305100</v>
      </c>
      <c r="H15" s="337"/>
      <c r="I15" s="337">
        <f>I3-H3</f>
        <v>196100</v>
      </c>
      <c r="J15" s="337"/>
      <c r="K15" s="337">
        <f>K3-J3</f>
        <v>159600</v>
      </c>
      <c r="L15" s="18"/>
      <c r="M15" s="17">
        <f>M3-L3</f>
        <v>0</v>
      </c>
    </row>
    <row r="16" spans="1:13" ht="13.5" thickBot="1" x14ac:dyDescent="0.25">
      <c r="A16" s="326" t="s">
        <v>11</v>
      </c>
      <c r="B16" s="315"/>
      <c r="C16" s="305"/>
      <c r="D16" s="313"/>
      <c r="E16" s="342">
        <f>E4-D4</f>
        <v>21420900</v>
      </c>
      <c r="F16" s="342"/>
      <c r="G16" s="342">
        <f>G4-F4</f>
        <v>27785600</v>
      </c>
      <c r="H16" s="342"/>
      <c r="I16" s="342">
        <f>I4-H4</f>
        <v>29434800</v>
      </c>
      <c r="J16" s="342"/>
      <c r="K16" s="342">
        <f>K4-J4</f>
        <v>33054800</v>
      </c>
      <c r="L16" s="20"/>
      <c r="M16" s="19" t="e">
        <f>M4-L4</f>
        <v>#REF!</v>
      </c>
    </row>
    <row r="17" spans="1:14" ht="13.5" thickBot="1" x14ac:dyDescent="0.25">
      <c r="A17" s="327" t="s">
        <v>55</v>
      </c>
      <c r="B17" s="314"/>
      <c r="C17" s="306"/>
      <c r="D17" s="307"/>
      <c r="E17" s="343">
        <f>SUM(E14:E16)</f>
        <v>27536700</v>
      </c>
      <c r="F17" s="343"/>
      <c r="G17" s="343">
        <f>SUM(G14:G16)</f>
        <v>32200600</v>
      </c>
      <c r="H17" s="343"/>
      <c r="I17" s="343">
        <f>SUM(I14:I16)</f>
        <v>29630900</v>
      </c>
      <c r="J17" s="343"/>
      <c r="K17" s="343">
        <f>SUM(K14:K16)</f>
        <v>33214400</v>
      </c>
      <c r="L17" s="12"/>
      <c r="M17" s="11" t="e">
        <f>SUM(M14:M16)</f>
        <v>#REF!</v>
      </c>
    </row>
    <row r="18" spans="1:14" x14ac:dyDescent="0.2">
      <c r="A18" s="114"/>
      <c r="B18" s="6"/>
      <c r="C18" s="6"/>
      <c r="D18" s="6"/>
      <c r="E18" s="13"/>
      <c r="F18" s="13"/>
      <c r="G18" s="13"/>
      <c r="H18" s="13"/>
      <c r="I18" s="13"/>
      <c r="J18" s="13"/>
      <c r="K18" s="13"/>
    </row>
    <row r="19" spans="1:14" x14ac:dyDescent="0.2">
      <c r="A19" s="115" t="s">
        <v>368</v>
      </c>
      <c r="B19" s="6"/>
      <c r="C19" s="6"/>
      <c r="D19" s="6"/>
      <c r="E19" s="13">
        <f>D6+D7+D8+D9</f>
        <v>23282300</v>
      </c>
      <c r="F19" s="13"/>
      <c r="G19" s="13">
        <f>F6+F7+F8+F9</f>
        <v>17253600</v>
      </c>
      <c r="H19" s="13"/>
      <c r="I19" s="13"/>
      <c r="J19" s="13"/>
      <c r="K19" s="13"/>
    </row>
    <row r="20" spans="1:14" x14ac:dyDescent="0.2">
      <c r="A20" s="6"/>
      <c r="B20" s="6"/>
      <c r="C20" s="6"/>
      <c r="D20" s="6"/>
      <c r="E20" s="13">
        <f>E19-E17</f>
        <v>-4254400</v>
      </c>
      <c r="F20" s="13"/>
      <c r="G20" s="13">
        <f>G19-G17</f>
        <v>-14947000</v>
      </c>
      <c r="H20" s="13"/>
      <c r="I20" s="13"/>
      <c r="J20" s="13"/>
      <c r="K20" s="13"/>
    </row>
    <row r="21" spans="1:14" x14ac:dyDescent="0.2">
      <c r="A21" s="6"/>
      <c r="B21" s="345">
        <v>2020</v>
      </c>
      <c r="C21" s="345">
        <v>2021</v>
      </c>
      <c r="D21" s="6"/>
      <c r="E21" s="471"/>
      <c r="F21" s="471"/>
      <c r="G21" s="471"/>
      <c r="H21" s="13"/>
      <c r="I21" s="13"/>
      <c r="J21" s="13"/>
      <c r="K21" s="13"/>
    </row>
    <row r="22" spans="1:14" x14ac:dyDescent="0.2">
      <c r="A22" s="324" t="s">
        <v>22</v>
      </c>
      <c r="B22" s="472"/>
      <c r="C22" s="472"/>
      <c r="D22" s="338"/>
      <c r="E22" s="472">
        <f>D6+D7+D8+D9+D2-E2</f>
        <v>17811400</v>
      </c>
      <c r="F22" s="472"/>
      <c r="G22" s="472">
        <f>F7+F9+F2-G2</f>
        <v>13143700</v>
      </c>
      <c r="H22" s="338"/>
      <c r="I22" s="338"/>
      <c r="J22" s="338"/>
      <c r="K22" s="338"/>
    </row>
    <row r="23" spans="1:14" x14ac:dyDescent="0.2">
      <c r="A23" s="325" t="s">
        <v>47</v>
      </c>
      <c r="B23" s="549">
        <v>2.669639E-2</v>
      </c>
      <c r="C23" s="549">
        <v>2.1691000249999998E-2</v>
      </c>
      <c r="D23" s="337"/>
      <c r="E23" s="473">
        <f>E22*B23</f>
        <v>475500.080846</v>
      </c>
      <c r="F23" s="473"/>
      <c r="G23" s="473">
        <f>G22*C23</f>
        <v>285099.99998592498</v>
      </c>
      <c r="H23" s="337"/>
      <c r="I23" s="337"/>
      <c r="J23" s="337"/>
      <c r="K23" s="337"/>
      <c r="N23" s="24"/>
    </row>
    <row r="24" spans="1:14" x14ac:dyDescent="0.2">
      <c r="A24" s="340" t="s">
        <v>48</v>
      </c>
      <c r="B24" s="550">
        <f>100%-B23</f>
        <v>0.97330360999999999</v>
      </c>
      <c r="C24" s="550">
        <f>100%-C23</f>
        <v>0.97830899974999996</v>
      </c>
      <c r="D24" s="346"/>
      <c r="E24" s="346">
        <f>E22-E23</f>
        <v>17335899.919154</v>
      </c>
      <c r="F24" s="346"/>
      <c r="G24" s="346">
        <f>G22-G23</f>
        <v>12858600.000014074</v>
      </c>
      <c r="H24" s="341"/>
      <c r="I24" s="341"/>
      <c r="J24" s="341"/>
      <c r="K24" s="341"/>
      <c r="N24" s="24"/>
    </row>
    <row r="25" spans="1:14" s="2" customFormat="1" x14ac:dyDescent="0.2">
      <c r="A25" s="22"/>
      <c r="B25" s="23"/>
      <c r="C25" s="23"/>
      <c r="D25" s="23"/>
      <c r="E25" s="23"/>
      <c r="F25" s="23"/>
      <c r="G25" s="23"/>
      <c r="H25" s="23"/>
      <c r="I25" s="23"/>
      <c r="J25" s="23"/>
      <c r="K25" s="23"/>
    </row>
    <row r="27" spans="1:14" x14ac:dyDescent="0.2">
      <c r="A27" s="3" t="s">
        <v>27</v>
      </c>
      <c r="E27" s="21"/>
      <c r="F27" s="21"/>
    </row>
    <row r="28" spans="1:14" ht="113.25" customHeight="1" x14ac:dyDescent="0.2">
      <c r="A28" s="1" t="s">
        <v>733</v>
      </c>
      <c r="B28" s="528" t="s">
        <v>26</v>
      </c>
      <c r="C28" s="529"/>
      <c r="D28" s="529"/>
      <c r="F28" s="546"/>
      <c r="G28" s="551"/>
      <c r="H28" s="347"/>
      <c r="I28" s="347"/>
      <c r="J28" s="347"/>
    </row>
    <row r="29" spans="1:14" x14ac:dyDescent="0.2">
      <c r="F29" s="547"/>
      <c r="G29" s="547"/>
      <c r="H29" s="347"/>
      <c r="I29" s="347"/>
      <c r="J29" s="347"/>
    </row>
    <row r="30" spans="1:14" ht="81.75" customHeight="1" x14ac:dyDescent="0.2">
      <c r="A30" s="1" t="s">
        <v>735</v>
      </c>
      <c r="B30" s="528" t="s">
        <v>68</v>
      </c>
      <c r="C30" s="529"/>
      <c r="D30" s="529"/>
      <c r="F30" s="548"/>
      <c r="G30" s="347"/>
      <c r="H30" s="347"/>
      <c r="I30" s="347"/>
      <c r="J30" s="347"/>
    </row>
    <row r="31" spans="1:14" x14ac:dyDescent="0.2">
      <c r="F31" s="347"/>
      <c r="G31" s="347"/>
      <c r="H31" s="347"/>
      <c r="I31" s="347"/>
      <c r="J31" s="347"/>
    </row>
    <row r="32" spans="1:14" ht="42" customHeight="1" x14ac:dyDescent="0.2">
      <c r="A32" s="1" t="s">
        <v>734</v>
      </c>
      <c r="B32" s="528" t="s">
        <v>25</v>
      </c>
      <c r="C32" s="529"/>
      <c r="D32" s="529"/>
      <c r="F32" s="347"/>
      <c r="G32" s="347"/>
      <c r="H32" s="347"/>
      <c r="I32" s="347"/>
      <c r="J32" s="347"/>
    </row>
    <row r="33" spans="1:10" x14ac:dyDescent="0.2">
      <c r="F33" s="347"/>
      <c r="G33" s="347"/>
      <c r="H33" s="347"/>
      <c r="I33" s="347"/>
      <c r="J33" s="347"/>
    </row>
    <row r="34" spans="1:10" x14ac:dyDescent="0.2">
      <c r="F34" s="347"/>
      <c r="G34" s="347"/>
      <c r="H34" s="347"/>
      <c r="I34" s="347"/>
      <c r="J34" s="347"/>
    </row>
    <row r="35" spans="1:10" x14ac:dyDescent="0.2">
      <c r="A35" s="3" t="s">
        <v>50</v>
      </c>
      <c r="F35" s="347"/>
      <c r="G35" s="347"/>
      <c r="H35" s="347"/>
      <c r="I35" s="347"/>
      <c r="J35" s="347"/>
    </row>
    <row r="36" spans="1:10" x14ac:dyDescent="0.2">
      <c r="F36" s="347"/>
      <c r="G36" s="347"/>
      <c r="H36" s="347"/>
      <c r="I36" s="347"/>
      <c r="J36" s="347"/>
    </row>
    <row r="37" spans="1:10" x14ac:dyDescent="0.2">
      <c r="F37" s="347"/>
      <c r="G37" s="347"/>
      <c r="H37" s="347"/>
      <c r="I37" s="347"/>
      <c r="J37" s="347"/>
    </row>
  </sheetData>
  <mergeCells count="3">
    <mergeCell ref="B28:D28"/>
    <mergeCell ref="B30:D30"/>
    <mergeCell ref="B32:D32"/>
  </mergeCells>
  <pageMargins left="0.70866141732283472" right="0.51181102362204722" top="0.74803149606299213" bottom="0.74803149606299213" header="0.31496062992125984" footer="0.31496062992125984"/>
  <pageSetup paperSize="8" scale="96" orientation="landscape" r:id="rId1"/>
  <headerFooter>
    <oddHeader>&amp;RZusammenfassung Einzahlungen und Auszahlungen 2020 - 2023</oddHeader>
    <oddFooter>&amp;LStand: &amp;D&amp;Calle Werte in Euro&amp;RSeite &amp;P von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E181"/>
  <sheetViews>
    <sheetView showGridLines="0" zoomScale="90" zoomScaleNormal="90" zoomScaleSheetLayoutView="85" zoomScalePageLayoutView="85" workbookViewId="0">
      <pane xSplit="11" ySplit="1" topLeftCell="M2" activePane="bottomRight" state="frozen"/>
      <selection activeCell="H28" sqref="H28"/>
      <selection pane="topRight" activeCell="H28" sqref="H28"/>
      <selection pane="bottomLeft" activeCell="H28" sqref="H28"/>
      <selection pane="bottomRight" activeCell="Z12" sqref="Z12"/>
    </sheetView>
  </sheetViews>
  <sheetFormatPr baseColWidth="10" defaultColWidth="11.42578125" defaultRowHeight="12.75" x14ac:dyDescent="0.2"/>
  <cols>
    <col min="1" max="1" width="5" style="37" customWidth="1"/>
    <col min="2" max="2" width="5.42578125" style="42" customWidth="1"/>
    <col min="3" max="3" width="10.140625" style="42" customWidth="1"/>
    <col min="4" max="5" width="10.140625" style="42" hidden="1" customWidth="1"/>
    <col min="6" max="7" width="10.140625" style="132" hidden="1" customWidth="1"/>
    <col min="8" max="8" width="19" style="42" customWidth="1"/>
    <col min="9" max="9" width="22.140625" style="118" customWidth="1"/>
    <col min="10" max="10" width="27" style="43" customWidth="1"/>
    <col min="11" max="11" width="47" style="43" customWidth="1"/>
    <col min="12" max="12" width="16.7109375" style="125" customWidth="1"/>
    <col min="13" max="13" width="16.42578125" style="125" customWidth="1"/>
    <col min="14" max="21" width="13.5703125" style="37" customWidth="1"/>
    <col min="22" max="24" width="12.7109375" style="41" hidden="1" customWidth="1"/>
    <col min="25" max="25" width="19" style="41" hidden="1" customWidth="1"/>
    <col min="26" max="26" width="17.42578125" style="37" customWidth="1" collapsed="1"/>
    <col min="27" max="27" width="17.42578125" style="37" customWidth="1"/>
    <col min="28" max="30" width="12" style="37" customWidth="1"/>
    <col min="31" max="31" width="14.7109375" style="43" customWidth="1"/>
    <col min="32" max="16384" width="11.42578125" style="37"/>
  </cols>
  <sheetData>
    <row r="1" spans="1:31" s="33" customFormat="1" ht="84.75" customHeight="1" x14ac:dyDescent="0.2">
      <c r="A1" s="159" t="s">
        <v>54</v>
      </c>
      <c r="B1" s="160" t="s">
        <v>1</v>
      </c>
      <c r="C1" s="160" t="s">
        <v>2</v>
      </c>
      <c r="D1" s="160" t="s">
        <v>644</v>
      </c>
      <c r="E1" s="160" t="s">
        <v>643</v>
      </c>
      <c r="F1" s="161" t="s">
        <v>647</v>
      </c>
      <c r="G1" s="161" t="s">
        <v>648</v>
      </c>
      <c r="H1" s="160" t="s">
        <v>0</v>
      </c>
      <c r="I1" s="162" t="s">
        <v>53</v>
      </c>
      <c r="J1" s="163" t="s">
        <v>30</v>
      </c>
      <c r="K1" s="464" t="s">
        <v>33</v>
      </c>
      <c r="L1" s="387" t="s">
        <v>15</v>
      </c>
      <c r="M1" s="388" t="s">
        <v>16</v>
      </c>
      <c r="N1" s="171" t="s">
        <v>20</v>
      </c>
      <c r="O1" s="169" t="s">
        <v>21</v>
      </c>
      <c r="P1" s="169" t="s">
        <v>28</v>
      </c>
      <c r="Q1" s="169" t="s">
        <v>29</v>
      </c>
      <c r="R1" s="169" t="s">
        <v>56</v>
      </c>
      <c r="S1" s="169" t="s">
        <v>57</v>
      </c>
      <c r="T1" s="169" t="s">
        <v>58</v>
      </c>
      <c r="U1" s="170" t="s">
        <v>59</v>
      </c>
      <c r="V1" s="151" t="s">
        <v>60</v>
      </c>
      <c r="W1" s="149" t="s">
        <v>61</v>
      </c>
      <c r="X1" s="149" t="s">
        <v>626</v>
      </c>
      <c r="Y1" s="190" t="s">
        <v>65</v>
      </c>
      <c r="Z1" s="193" t="s">
        <v>66</v>
      </c>
      <c r="AA1" s="194" t="s">
        <v>67</v>
      </c>
      <c r="AB1" s="193" t="s">
        <v>31</v>
      </c>
      <c r="AC1" s="197" t="s">
        <v>62</v>
      </c>
      <c r="AD1" s="197" t="s">
        <v>63</v>
      </c>
      <c r="AE1" s="198" t="s">
        <v>32</v>
      </c>
    </row>
    <row r="2" spans="1:31" s="119" customFormat="1" ht="45" x14ac:dyDescent="0.2">
      <c r="A2" s="153">
        <v>1</v>
      </c>
      <c r="B2" s="154" t="s">
        <v>629</v>
      </c>
      <c r="C2" s="155">
        <v>3610000</v>
      </c>
      <c r="D2" s="155">
        <v>6814200</v>
      </c>
      <c r="E2" s="155">
        <v>7819000</v>
      </c>
      <c r="F2" s="156">
        <v>190000</v>
      </c>
      <c r="G2" s="156">
        <v>2331000</v>
      </c>
      <c r="H2" s="154" t="s">
        <v>645</v>
      </c>
      <c r="I2" s="157" t="str">
        <f>VLOOKUP(C2,Produkte!$A$1:$B$250,2,0)</f>
        <v>Förderung von Kindern in Tageseinrichtungen</v>
      </c>
      <c r="J2" s="157" t="s">
        <v>83</v>
      </c>
      <c r="K2" s="460" t="s">
        <v>642</v>
      </c>
      <c r="L2" s="174">
        <f>N2+P2+R2+T2+V2+X2</f>
        <v>747000</v>
      </c>
      <c r="M2" s="175">
        <f>O2+Q2+S2+U2+W2+Y2</f>
        <v>747000</v>
      </c>
      <c r="N2" s="172">
        <v>82700</v>
      </c>
      <c r="O2" s="166">
        <v>82700</v>
      </c>
      <c r="P2" s="167">
        <v>664300</v>
      </c>
      <c r="Q2" s="166">
        <v>664300</v>
      </c>
      <c r="R2" s="167">
        <v>0</v>
      </c>
      <c r="S2" s="166">
        <v>0</v>
      </c>
      <c r="T2" s="167">
        <v>0</v>
      </c>
      <c r="U2" s="276">
        <v>0</v>
      </c>
      <c r="V2" s="237">
        <v>0</v>
      </c>
      <c r="W2" s="146">
        <v>0</v>
      </c>
      <c r="X2" s="143">
        <v>0</v>
      </c>
      <c r="Y2" s="191">
        <v>0</v>
      </c>
      <c r="Z2" s="195">
        <f>Gesamt!D7+Gesamt!D8+Gesamt!D9+'Kat 1'!N2-'Kat 1'!O2</f>
        <v>23282300</v>
      </c>
      <c r="AA2" s="196">
        <f>Gesamt!F7+Gesamt!F9+'Kat 1'!P2-'Kat 1'!Q2</f>
        <v>17253600</v>
      </c>
      <c r="AB2" s="200">
        <v>0</v>
      </c>
      <c r="AC2" s="147">
        <v>0</v>
      </c>
      <c r="AD2" s="147">
        <v>0</v>
      </c>
      <c r="AE2" s="201"/>
    </row>
    <row r="3" spans="1:31" s="119" customFormat="1" ht="22.5" x14ac:dyDescent="0.2">
      <c r="A3" s="148">
        <v>2</v>
      </c>
      <c r="B3" s="139" t="s">
        <v>628</v>
      </c>
      <c r="C3" s="140">
        <v>2170108</v>
      </c>
      <c r="D3" s="140">
        <v>6814201</v>
      </c>
      <c r="E3" s="140">
        <v>7852200</v>
      </c>
      <c r="F3" s="141">
        <v>960022</v>
      </c>
      <c r="G3" s="141">
        <v>2331110</v>
      </c>
      <c r="H3" s="139" t="s">
        <v>646</v>
      </c>
      <c r="I3" s="142" t="str">
        <f>VLOOKUP(C3,Produkte!$A$1:$B$250,2,0)</f>
        <v>Schlossgymnasium Gützkow</v>
      </c>
      <c r="J3" s="142" t="s">
        <v>262</v>
      </c>
      <c r="K3" s="461" t="s">
        <v>263</v>
      </c>
      <c r="L3" s="176">
        <f t="shared" ref="L3:L5" si="0">N3+P3+R3+T3+V3+X3</f>
        <v>1500000</v>
      </c>
      <c r="M3" s="177">
        <f t="shared" ref="M3:M5" si="1">O3+Q3+S3+U3+W3+Y3</f>
        <v>2800000</v>
      </c>
      <c r="N3" s="173">
        <v>750000</v>
      </c>
      <c r="O3" s="144">
        <v>1400000</v>
      </c>
      <c r="P3" s="145">
        <v>750000</v>
      </c>
      <c r="Q3" s="144">
        <v>1400000</v>
      </c>
      <c r="R3" s="145">
        <v>0</v>
      </c>
      <c r="S3" s="144">
        <v>0</v>
      </c>
      <c r="T3" s="145">
        <v>0</v>
      </c>
      <c r="U3" s="242">
        <v>0</v>
      </c>
      <c r="V3" s="237">
        <v>0</v>
      </c>
      <c r="W3" s="146">
        <v>0</v>
      </c>
      <c r="X3" s="143">
        <v>0</v>
      </c>
      <c r="Y3" s="191">
        <v>0</v>
      </c>
      <c r="Z3" s="195">
        <f>Z2+N3-O3</f>
        <v>22632300</v>
      </c>
      <c r="AA3" s="196">
        <f>AA2+P3-Q3</f>
        <v>16603600</v>
      </c>
      <c r="AB3" s="200">
        <v>0</v>
      </c>
      <c r="AC3" s="147">
        <v>0</v>
      </c>
      <c r="AD3" s="147">
        <v>0</v>
      </c>
      <c r="AE3" s="201"/>
    </row>
    <row r="4" spans="1:31" s="119" customFormat="1" ht="90" x14ac:dyDescent="0.2">
      <c r="A4" s="148">
        <v>3</v>
      </c>
      <c r="B4" s="139">
        <v>10</v>
      </c>
      <c r="C4" s="140">
        <v>1280100</v>
      </c>
      <c r="D4" s="140" t="s">
        <v>642</v>
      </c>
      <c r="E4" s="140">
        <v>7857100</v>
      </c>
      <c r="F4" s="141">
        <v>822000</v>
      </c>
      <c r="G4" s="141" t="s">
        <v>642</v>
      </c>
      <c r="H4" s="139" t="s">
        <v>659</v>
      </c>
      <c r="I4" s="142" t="str">
        <f>VLOOKUP(C4,Produkte!$A$1:$B$250,2,0)</f>
        <v>Zivil- und Katastrophenschutz</v>
      </c>
      <c r="J4" s="142" t="s">
        <v>103</v>
      </c>
      <c r="K4" s="461" t="s">
        <v>104</v>
      </c>
      <c r="L4" s="176">
        <f t="shared" si="0"/>
        <v>0</v>
      </c>
      <c r="M4" s="177">
        <f t="shared" si="1"/>
        <v>33000</v>
      </c>
      <c r="N4" s="173">
        <v>0</v>
      </c>
      <c r="O4" s="144">
        <v>16500</v>
      </c>
      <c r="P4" s="145">
        <v>0</v>
      </c>
      <c r="Q4" s="144">
        <v>16500</v>
      </c>
      <c r="R4" s="145">
        <v>0</v>
      </c>
      <c r="S4" s="144">
        <v>0</v>
      </c>
      <c r="T4" s="145">
        <v>0</v>
      </c>
      <c r="U4" s="242">
        <v>0</v>
      </c>
      <c r="V4" s="237">
        <v>0</v>
      </c>
      <c r="W4" s="146">
        <v>0</v>
      </c>
      <c r="X4" s="143">
        <v>0</v>
      </c>
      <c r="Y4" s="191">
        <v>0</v>
      </c>
      <c r="Z4" s="195">
        <f t="shared" ref="Z4:Z13" si="2">Z3+N4-O4</f>
        <v>22615800</v>
      </c>
      <c r="AA4" s="196">
        <f t="shared" ref="AA4:AA13" si="3">AA3+P4-Q4</f>
        <v>16587100</v>
      </c>
      <c r="AB4" s="200">
        <v>0</v>
      </c>
      <c r="AC4" s="147">
        <v>0</v>
      </c>
      <c r="AD4" s="147">
        <v>0</v>
      </c>
      <c r="AE4" s="201"/>
    </row>
    <row r="5" spans="1:31" s="119" customFormat="1" ht="101.25" x14ac:dyDescent="0.2">
      <c r="A5" s="148">
        <v>4</v>
      </c>
      <c r="B5" s="139">
        <v>10</v>
      </c>
      <c r="C5" s="140">
        <v>1260000</v>
      </c>
      <c r="D5" s="140">
        <v>6814200</v>
      </c>
      <c r="E5" s="140">
        <v>7844100</v>
      </c>
      <c r="F5" s="141">
        <v>190001</v>
      </c>
      <c r="G5" s="141">
        <v>2331010</v>
      </c>
      <c r="H5" s="139" t="s">
        <v>669</v>
      </c>
      <c r="I5" s="142" t="str">
        <f>VLOOKUP(C5,Produkte!$A$1:$B$250,2,0)</f>
        <v>Brandschutz</v>
      </c>
      <c r="J5" s="142" t="s">
        <v>105</v>
      </c>
      <c r="K5" s="461" t="s">
        <v>106</v>
      </c>
      <c r="L5" s="176">
        <f t="shared" si="0"/>
        <v>1970000</v>
      </c>
      <c r="M5" s="177">
        <f t="shared" si="1"/>
        <v>1970000</v>
      </c>
      <c r="N5" s="173">
        <v>530000</v>
      </c>
      <c r="O5" s="144">
        <v>530000</v>
      </c>
      <c r="P5" s="145">
        <v>500000</v>
      </c>
      <c r="Q5" s="144">
        <v>500000</v>
      </c>
      <c r="R5" s="145">
        <v>480000</v>
      </c>
      <c r="S5" s="144">
        <v>480000</v>
      </c>
      <c r="T5" s="145">
        <v>460000</v>
      </c>
      <c r="U5" s="242">
        <v>460000</v>
      </c>
      <c r="V5" s="237">
        <v>0</v>
      </c>
      <c r="W5" s="146">
        <v>0</v>
      </c>
      <c r="X5" s="143">
        <v>0</v>
      </c>
      <c r="Y5" s="191">
        <v>0</v>
      </c>
      <c r="Z5" s="195">
        <f t="shared" si="2"/>
        <v>22615800</v>
      </c>
      <c r="AA5" s="196">
        <f t="shared" si="3"/>
        <v>16587100</v>
      </c>
      <c r="AB5" s="200">
        <v>0</v>
      </c>
      <c r="AC5" s="147">
        <v>0</v>
      </c>
      <c r="AD5" s="147">
        <v>0</v>
      </c>
      <c r="AE5" s="201"/>
    </row>
    <row r="6" spans="1:31" s="119" customFormat="1" ht="11.25" x14ac:dyDescent="0.2">
      <c r="A6" s="148">
        <v>5</v>
      </c>
      <c r="B6" s="139" t="s">
        <v>769</v>
      </c>
      <c r="C6" s="140">
        <v>5420100</v>
      </c>
      <c r="D6" s="140" t="s">
        <v>642</v>
      </c>
      <c r="E6" s="140">
        <v>7814300</v>
      </c>
      <c r="F6" s="141">
        <v>130300</v>
      </c>
      <c r="G6" s="141" t="s">
        <v>642</v>
      </c>
      <c r="H6" s="139" t="s">
        <v>649</v>
      </c>
      <c r="I6" s="142" t="str">
        <f>VLOOKUP(C6,Produkte!$A$1:$B$250,2,0)</f>
        <v>Kreisstraßen</v>
      </c>
      <c r="J6" s="142" t="s">
        <v>311</v>
      </c>
      <c r="K6" s="461" t="s">
        <v>312</v>
      </c>
      <c r="L6" s="176">
        <f t="shared" ref="L6:L12" si="4">N6+P6+R6+T6+V6+X6</f>
        <v>0</v>
      </c>
      <c r="M6" s="177">
        <f t="shared" ref="M6:M12" si="5">O6+Q6+S6+U6+W6+Y6</f>
        <v>141000</v>
      </c>
      <c r="N6" s="173">
        <v>0</v>
      </c>
      <c r="O6" s="144">
        <v>141000</v>
      </c>
      <c r="P6" s="145">
        <v>0</v>
      </c>
      <c r="Q6" s="144">
        <v>0</v>
      </c>
      <c r="R6" s="145">
        <v>0</v>
      </c>
      <c r="S6" s="144">
        <v>0</v>
      </c>
      <c r="T6" s="145">
        <v>0</v>
      </c>
      <c r="U6" s="242">
        <v>0</v>
      </c>
      <c r="V6" s="237">
        <v>0</v>
      </c>
      <c r="W6" s="146">
        <v>0</v>
      </c>
      <c r="X6" s="143">
        <v>0</v>
      </c>
      <c r="Y6" s="191">
        <v>0</v>
      </c>
      <c r="Z6" s="195">
        <f t="shared" si="2"/>
        <v>22474800</v>
      </c>
      <c r="AA6" s="196">
        <f t="shared" si="3"/>
        <v>16587100</v>
      </c>
      <c r="AB6" s="200">
        <v>0</v>
      </c>
      <c r="AC6" s="147">
        <v>0</v>
      </c>
      <c r="AD6" s="147">
        <v>0</v>
      </c>
      <c r="AE6" s="201"/>
    </row>
    <row r="7" spans="1:31" s="119" customFormat="1" ht="22.5" x14ac:dyDescent="0.2">
      <c r="A7" s="148">
        <v>6</v>
      </c>
      <c r="B7" s="139" t="s">
        <v>769</v>
      </c>
      <c r="C7" s="140">
        <v>5420100</v>
      </c>
      <c r="D7" s="140" t="s">
        <v>642</v>
      </c>
      <c r="E7" s="140">
        <v>7844100</v>
      </c>
      <c r="F7" s="141">
        <v>190001</v>
      </c>
      <c r="G7" s="141" t="s">
        <v>642</v>
      </c>
      <c r="H7" s="139" t="s">
        <v>650</v>
      </c>
      <c r="I7" s="142" t="str">
        <f>VLOOKUP(C7,Produkte!$A$1:$B$250,2,0)</f>
        <v>Kreisstraßen</v>
      </c>
      <c r="J7" s="142" t="s">
        <v>313</v>
      </c>
      <c r="K7" s="461" t="s">
        <v>314</v>
      </c>
      <c r="L7" s="176">
        <f t="shared" si="4"/>
        <v>0</v>
      </c>
      <c r="M7" s="177">
        <f t="shared" si="5"/>
        <v>70000</v>
      </c>
      <c r="N7" s="173">
        <v>0</v>
      </c>
      <c r="O7" s="144">
        <v>0</v>
      </c>
      <c r="P7" s="145">
        <v>0</v>
      </c>
      <c r="Q7" s="144">
        <v>70000</v>
      </c>
      <c r="R7" s="145">
        <v>0</v>
      </c>
      <c r="S7" s="144">
        <v>0</v>
      </c>
      <c r="T7" s="145">
        <v>0</v>
      </c>
      <c r="U7" s="242">
        <v>0</v>
      </c>
      <c r="V7" s="237">
        <v>0</v>
      </c>
      <c r="W7" s="146">
        <v>0</v>
      </c>
      <c r="X7" s="143">
        <v>0</v>
      </c>
      <c r="Y7" s="191">
        <v>0</v>
      </c>
      <c r="Z7" s="195">
        <f t="shared" si="2"/>
        <v>22474800</v>
      </c>
      <c r="AA7" s="196">
        <f t="shared" si="3"/>
        <v>16517100</v>
      </c>
      <c r="AB7" s="200">
        <v>0</v>
      </c>
      <c r="AC7" s="147">
        <v>0</v>
      </c>
      <c r="AD7" s="147">
        <v>0</v>
      </c>
      <c r="AE7" s="201"/>
    </row>
    <row r="8" spans="1:31" s="119" customFormat="1" ht="22.5" x14ac:dyDescent="0.2">
      <c r="A8" s="148">
        <v>7</v>
      </c>
      <c r="B8" s="139" t="s">
        <v>639</v>
      </c>
      <c r="C8" s="140">
        <v>5470200</v>
      </c>
      <c r="D8" s="140" t="s">
        <v>642</v>
      </c>
      <c r="E8" s="140">
        <v>7844100</v>
      </c>
      <c r="F8" s="141">
        <v>199000</v>
      </c>
      <c r="G8" s="141" t="s">
        <v>642</v>
      </c>
      <c r="H8" s="139" t="s">
        <v>670</v>
      </c>
      <c r="I8" s="142" t="str">
        <f>VLOOKUP(C8,Produkte!$A$1:$B$250,2,0)</f>
        <v>Flughafen Heringsdorf</v>
      </c>
      <c r="J8" s="142" t="s">
        <v>637</v>
      </c>
      <c r="K8" s="461" t="s">
        <v>638</v>
      </c>
      <c r="L8" s="176">
        <f t="shared" si="4"/>
        <v>0</v>
      </c>
      <c r="M8" s="177">
        <f t="shared" si="5"/>
        <v>1200000</v>
      </c>
      <c r="N8" s="173">
        <v>0</v>
      </c>
      <c r="O8" s="144">
        <v>1000000</v>
      </c>
      <c r="P8" s="145">
        <v>0</v>
      </c>
      <c r="Q8" s="144">
        <v>200000</v>
      </c>
      <c r="R8" s="145">
        <v>0</v>
      </c>
      <c r="S8" s="144">
        <v>0</v>
      </c>
      <c r="T8" s="145">
        <v>0</v>
      </c>
      <c r="U8" s="242">
        <v>0</v>
      </c>
      <c r="V8" s="237">
        <v>0</v>
      </c>
      <c r="W8" s="146">
        <v>0</v>
      </c>
      <c r="X8" s="143">
        <v>0</v>
      </c>
      <c r="Y8" s="191">
        <v>0</v>
      </c>
      <c r="Z8" s="195">
        <f t="shared" si="2"/>
        <v>21474800</v>
      </c>
      <c r="AA8" s="196">
        <f t="shared" si="3"/>
        <v>16317100</v>
      </c>
      <c r="AB8" s="200">
        <v>0</v>
      </c>
      <c r="AC8" s="147">
        <v>0</v>
      </c>
      <c r="AD8" s="147">
        <v>0</v>
      </c>
      <c r="AE8" s="201"/>
    </row>
    <row r="9" spans="1:31" s="119" customFormat="1" ht="22.5" x14ac:dyDescent="0.2">
      <c r="A9" s="148">
        <v>8</v>
      </c>
      <c r="B9" s="139" t="s">
        <v>639</v>
      </c>
      <c r="C9" s="140">
        <v>5470200</v>
      </c>
      <c r="D9" s="140" t="s">
        <v>642</v>
      </c>
      <c r="E9" s="140">
        <v>7871200</v>
      </c>
      <c r="F9" s="141">
        <v>1022000</v>
      </c>
      <c r="G9" s="141" t="s">
        <v>642</v>
      </c>
      <c r="H9" s="139" t="s">
        <v>762</v>
      </c>
      <c r="I9" s="142" t="s">
        <v>558</v>
      </c>
      <c r="J9" s="142" t="s">
        <v>758</v>
      </c>
      <c r="K9" s="461" t="s">
        <v>642</v>
      </c>
      <c r="L9" s="176">
        <f t="shared" ref="L9" si="6">N9+P9+R9+T9+V9+X9</f>
        <v>0</v>
      </c>
      <c r="M9" s="177">
        <f t="shared" ref="M9" si="7">O9+Q9+S9+U9+W9+Y9</f>
        <v>660000</v>
      </c>
      <c r="N9" s="173">
        <v>0</v>
      </c>
      <c r="O9" s="144">
        <v>0</v>
      </c>
      <c r="P9" s="145">
        <v>0</v>
      </c>
      <c r="Q9" s="144">
        <v>660000</v>
      </c>
      <c r="R9" s="145">
        <v>0</v>
      </c>
      <c r="S9" s="144">
        <v>0</v>
      </c>
      <c r="T9" s="145">
        <v>0</v>
      </c>
      <c r="U9" s="242">
        <v>0</v>
      </c>
      <c r="V9" s="237"/>
      <c r="W9" s="146"/>
      <c r="X9" s="143"/>
      <c r="Y9" s="191"/>
      <c r="Z9" s="195">
        <f t="shared" si="2"/>
        <v>21474800</v>
      </c>
      <c r="AA9" s="196">
        <f t="shared" si="3"/>
        <v>15657100</v>
      </c>
      <c r="AB9" s="200"/>
      <c r="AC9" s="147"/>
      <c r="AD9" s="147"/>
      <c r="AE9" s="201"/>
    </row>
    <row r="10" spans="1:31" s="137" customFormat="1" ht="22.5" x14ac:dyDescent="0.2">
      <c r="A10" s="148">
        <v>9</v>
      </c>
      <c r="B10" s="139" t="s">
        <v>769</v>
      </c>
      <c r="C10" s="140">
        <v>5510210</v>
      </c>
      <c r="D10" s="140" t="s">
        <v>642</v>
      </c>
      <c r="E10" s="140">
        <v>7853200</v>
      </c>
      <c r="F10" s="141">
        <v>960032</v>
      </c>
      <c r="G10" s="141" t="s">
        <v>642</v>
      </c>
      <c r="H10" s="139" t="s">
        <v>731</v>
      </c>
      <c r="I10" s="142" t="str">
        <f>VLOOKUP(C10,Produkte!$A$1:$B$250,2,0)</f>
        <v>Sonstige Erholungseinrichtungen</v>
      </c>
      <c r="J10" s="142" t="s">
        <v>641</v>
      </c>
      <c r="K10" s="461" t="s">
        <v>642</v>
      </c>
      <c r="L10" s="176">
        <f t="shared" ref="L10:L11" si="8">N10+P10+R10+T10+V10+X10</f>
        <v>0</v>
      </c>
      <c r="M10" s="177">
        <f t="shared" ref="M10:M11" si="9">O10+Q10+S10+U10+W10+Y10</f>
        <v>500000</v>
      </c>
      <c r="N10" s="173">
        <v>0</v>
      </c>
      <c r="O10" s="144">
        <v>500000</v>
      </c>
      <c r="P10" s="145">
        <v>0</v>
      </c>
      <c r="Q10" s="144">
        <v>0</v>
      </c>
      <c r="R10" s="145">
        <v>0</v>
      </c>
      <c r="S10" s="144">
        <v>0</v>
      </c>
      <c r="T10" s="145">
        <v>0</v>
      </c>
      <c r="U10" s="242">
        <v>0</v>
      </c>
      <c r="V10" s="237"/>
      <c r="W10" s="146"/>
      <c r="X10" s="143"/>
      <c r="Y10" s="192"/>
      <c r="Z10" s="195">
        <f t="shared" si="2"/>
        <v>20974800</v>
      </c>
      <c r="AA10" s="196">
        <f t="shared" si="3"/>
        <v>15657100</v>
      </c>
      <c r="AB10" s="200">
        <v>0</v>
      </c>
      <c r="AC10" s="147">
        <v>0</v>
      </c>
      <c r="AD10" s="147">
        <v>0</v>
      </c>
      <c r="AE10" s="201"/>
    </row>
    <row r="11" spans="1:31" s="137" customFormat="1" ht="11.25" x14ac:dyDescent="0.2">
      <c r="A11" s="148">
        <v>10</v>
      </c>
      <c r="B11" s="139" t="s">
        <v>634</v>
      </c>
      <c r="C11" s="140">
        <v>5730108</v>
      </c>
      <c r="D11" s="140" t="s">
        <v>748</v>
      </c>
      <c r="E11" s="140">
        <v>7815100</v>
      </c>
      <c r="F11" s="141">
        <v>199000</v>
      </c>
      <c r="G11" s="141" t="s">
        <v>642</v>
      </c>
      <c r="H11" s="139" t="s">
        <v>736</v>
      </c>
      <c r="I11" s="142" t="str">
        <f>VLOOKUP(C11,Produkte!$A$1:$B$250,2,0)</f>
        <v>Breitbandausbau</v>
      </c>
      <c r="J11" s="142" t="s">
        <v>633</v>
      </c>
      <c r="K11" s="461" t="s">
        <v>642</v>
      </c>
      <c r="L11" s="176">
        <f t="shared" si="8"/>
        <v>4711800</v>
      </c>
      <c r="M11" s="177">
        <f t="shared" si="9"/>
        <v>4711800</v>
      </c>
      <c r="N11" s="173">
        <v>2040900</v>
      </c>
      <c r="O11" s="144">
        <v>2040900</v>
      </c>
      <c r="P11" s="145">
        <v>2040900</v>
      </c>
      <c r="Q11" s="144">
        <v>2040900</v>
      </c>
      <c r="R11" s="145">
        <v>315000</v>
      </c>
      <c r="S11" s="144">
        <v>315000</v>
      </c>
      <c r="T11" s="145">
        <v>315000</v>
      </c>
      <c r="U11" s="242">
        <v>315000</v>
      </c>
      <c r="V11" s="237">
        <v>0</v>
      </c>
      <c r="W11" s="143">
        <v>0</v>
      </c>
      <c r="X11" s="143">
        <v>0</v>
      </c>
      <c r="Y11" s="192">
        <v>0</v>
      </c>
      <c r="Z11" s="352">
        <f t="shared" si="2"/>
        <v>20974800</v>
      </c>
      <c r="AA11" s="353">
        <f t="shared" si="3"/>
        <v>15657100</v>
      </c>
      <c r="AB11" s="354">
        <v>0</v>
      </c>
      <c r="AC11" s="355">
        <v>0</v>
      </c>
      <c r="AD11" s="355">
        <v>0</v>
      </c>
      <c r="AE11" s="356"/>
    </row>
    <row r="12" spans="1:31" s="137" customFormat="1" ht="22.5" x14ac:dyDescent="0.2">
      <c r="A12" s="148">
        <v>11</v>
      </c>
      <c r="B12" s="139" t="s">
        <v>747</v>
      </c>
      <c r="C12" s="140">
        <v>6110000</v>
      </c>
      <c r="D12" s="140" t="s">
        <v>642</v>
      </c>
      <c r="E12" s="140">
        <v>7896000</v>
      </c>
      <c r="F12" s="141" t="s">
        <v>642</v>
      </c>
      <c r="G12" s="141" t="s">
        <v>642</v>
      </c>
      <c r="H12" s="139" t="s">
        <v>763</v>
      </c>
      <c r="I12" s="142" t="str">
        <f>VLOOKUP(C12,Produkte!$A$1:$B$250,2,0)</f>
        <v>Steuern, allgemeine Zuweisungen,</v>
      </c>
      <c r="J12" s="142" t="s">
        <v>749</v>
      </c>
      <c r="K12" s="461" t="s">
        <v>750</v>
      </c>
      <c r="L12" s="176">
        <f t="shared" si="4"/>
        <v>0</v>
      </c>
      <c r="M12" s="177">
        <f t="shared" si="5"/>
        <v>5426800</v>
      </c>
      <c r="N12" s="173">
        <v>0</v>
      </c>
      <c r="O12" s="144">
        <v>2913400</v>
      </c>
      <c r="P12" s="145">
        <v>0</v>
      </c>
      <c r="Q12" s="144">
        <v>2513400</v>
      </c>
      <c r="R12" s="145">
        <v>0</v>
      </c>
      <c r="S12" s="144">
        <v>0</v>
      </c>
      <c r="T12" s="145">
        <v>0</v>
      </c>
      <c r="U12" s="242">
        <v>0</v>
      </c>
      <c r="V12" s="237">
        <v>0</v>
      </c>
      <c r="W12" s="143">
        <v>0</v>
      </c>
      <c r="X12" s="143">
        <v>0</v>
      </c>
      <c r="Y12" s="192">
        <v>0</v>
      </c>
      <c r="Z12" s="352">
        <f t="shared" si="2"/>
        <v>18061400</v>
      </c>
      <c r="AA12" s="353">
        <f t="shared" si="3"/>
        <v>13143700</v>
      </c>
      <c r="AB12" s="354">
        <v>0</v>
      </c>
      <c r="AC12" s="355">
        <v>0</v>
      </c>
      <c r="AD12" s="355">
        <v>0</v>
      </c>
      <c r="AE12" s="356"/>
    </row>
    <row r="13" spans="1:31" s="137" customFormat="1" ht="22.5" x14ac:dyDescent="0.2">
      <c r="A13" s="380">
        <v>12</v>
      </c>
      <c r="B13" s="381" t="s">
        <v>628</v>
      </c>
      <c r="C13" s="382">
        <v>2210102</v>
      </c>
      <c r="D13" s="382" t="s">
        <v>642</v>
      </c>
      <c r="E13" s="382">
        <v>7852200</v>
      </c>
      <c r="F13" s="383">
        <v>960022</v>
      </c>
      <c r="G13" s="383" t="s">
        <v>642</v>
      </c>
      <c r="H13" s="381" t="s">
        <v>764</v>
      </c>
      <c r="I13" s="384" t="str">
        <f>VLOOKUP(C13,Produkte!$A$1:$B$250,2,0)</f>
        <v>Randow - Schule Löcknitz</v>
      </c>
      <c r="J13" s="384" t="s">
        <v>765</v>
      </c>
      <c r="K13" s="462" t="s">
        <v>766</v>
      </c>
      <c r="L13" s="385">
        <f t="shared" ref="L13" si="10">N13+P13+R13+T13+V13+X13</f>
        <v>0</v>
      </c>
      <c r="M13" s="386">
        <f t="shared" ref="M13" si="11">O13+Q13+S13+U13+W13+Y13</f>
        <v>250000</v>
      </c>
      <c r="N13" s="463">
        <v>0</v>
      </c>
      <c r="O13" s="465">
        <v>250000</v>
      </c>
      <c r="P13" s="459">
        <v>0</v>
      </c>
      <c r="Q13" s="465">
        <v>0</v>
      </c>
      <c r="R13" s="459">
        <v>0</v>
      </c>
      <c r="S13" s="465">
        <v>0</v>
      </c>
      <c r="T13" s="459">
        <v>0</v>
      </c>
      <c r="U13" s="466">
        <v>0</v>
      </c>
      <c r="V13" s="237"/>
      <c r="W13" s="143"/>
      <c r="X13" s="143"/>
      <c r="Y13" s="192"/>
      <c r="Z13" s="467">
        <f t="shared" si="2"/>
        <v>17811400</v>
      </c>
      <c r="AA13" s="468">
        <f t="shared" si="3"/>
        <v>13143700</v>
      </c>
      <c r="AB13" s="389"/>
      <c r="AC13" s="390"/>
      <c r="AD13" s="390"/>
      <c r="AE13" s="391"/>
    </row>
    <row r="14" spans="1:31" x14ac:dyDescent="0.2">
      <c r="A14" s="34"/>
      <c r="B14" s="35"/>
      <c r="C14" s="35"/>
      <c r="D14" s="35"/>
      <c r="E14" s="35"/>
      <c r="F14" s="131"/>
      <c r="G14" s="131"/>
      <c r="H14" s="35"/>
      <c r="I14" s="117"/>
      <c r="J14" s="36"/>
      <c r="K14" s="36"/>
      <c r="L14" s="456">
        <f>SUM(L2:L12)</f>
        <v>8928800</v>
      </c>
      <c r="M14" s="457">
        <f>SUM(M2:M12)</f>
        <v>18259600</v>
      </c>
      <c r="N14" s="456">
        <f t="shared" ref="N14:U14" si="12">SUM(N2:N13)</f>
        <v>3403600</v>
      </c>
      <c r="O14" s="458">
        <f t="shared" si="12"/>
        <v>8874500</v>
      </c>
      <c r="P14" s="458">
        <f t="shared" si="12"/>
        <v>3955200</v>
      </c>
      <c r="Q14" s="458">
        <f t="shared" si="12"/>
        <v>8065100</v>
      </c>
      <c r="R14" s="458">
        <f t="shared" si="12"/>
        <v>795000</v>
      </c>
      <c r="S14" s="458">
        <f t="shared" si="12"/>
        <v>795000</v>
      </c>
      <c r="T14" s="458">
        <f t="shared" si="12"/>
        <v>775000</v>
      </c>
      <c r="U14" s="457">
        <f t="shared" si="12"/>
        <v>775000</v>
      </c>
      <c r="V14" s="178">
        <f>SUM(V2:V12)</f>
        <v>0</v>
      </c>
      <c r="W14" s="150">
        <f>SUM(W2:W12)</f>
        <v>0</v>
      </c>
      <c r="X14" s="150">
        <f>SUM(X2:X12)</f>
        <v>0</v>
      </c>
      <c r="Y14" s="187">
        <f>SUM(Y2:Y12)</f>
        <v>0</v>
      </c>
      <c r="Z14" s="179"/>
      <c r="AA14" s="180"/>
      <c r="AB14" s="179">
        <f>SUM(AB2:AB12)</f>
        <v>0</v>
      </c>
      <c r="AC14" s="185">
        <f>SUM(AC2:AC12)</f>
        <v>0</v>
      </c>
      <c r="AD14" s="185">
        <f>SUM(AD2:AD12)</f>
        <v>0</v>
      </c>
      <c r="AE14" s="180"/>
    </row>
    <row r="15" spans="1:31" x14ac:dyDescent="0.2">
      <c r="A15" s="34"/>
      <c r="B15" s="35"/>
      <c r="C15" s="35"/>
      <c r="D15" s="35"/>
      <c r="E15" s="35"/>
      <c r="F15" s="131"/>
      <c r="G15" s="131"/>
      <c r="H15" s="35"/>
      <c r="I15" s="117"/>
      <c r="J15" s="38"/>
      <c r="K15" s="36"/>
      <c r="L15" s="181"/>
      <c r="M15" s="182">
        <f>M14-L14</f>
        <v>9330800</v>
      </c>
      <c r="N15" s="181"/>
      <c r="O15" s="186">
        <f>N14-O14</f>
        <v>-5470900</v>
      </c>
      <c r="P15" s="186"/>
      <c r="Q15" s="186">
        <f>P14-Q14</f>
        <v>-4109900</v>
      </c>
      <c r="R15" s="186"/>
      <c r="S15" s="186">
        <f>R14-S14</f>
        <v>0</v>
      </c>
      <c r="T15" s="186"/>
      <c r="U15" s="182">
        <f>T14-U14</f>
        <v>0</v>
      </c>
      <c r="V15" s="178"/>
      <c r="W15" s="150">
        <f>W14-V14</f>
        <v>0</v>
      </c>
      <c r="X15" s="150"/>
      <c r="Y15" s="187">
        <f>Y14-X14</f>
        <v>0</v>
      </c>
      <c r="Z15" s="181"/>
      <c r="AA15" s="182"/>
      <c r="AB15" s="181"/>
      <c r="AC15" s="186"/>
      <c r="AD15" s="186"/>
      <c r="AE15" s="182"/>
    </row>
    <row r="16" spans="1:31" x14ac:dyDescent="0.2">
      <c r="B16" s="46"/>
      <c r="K16" s="47"/>
    </row>
    <row r="17" spans="1:25" x14ac:dyDescent="0.2">
      <c r="L17" s="126"/>
      <c r="M17" s="126"/>
      <c r="N17" s="44"/>
      <c r="O17" s="44"/>
      <c r="P17" s="44"/>
      <c r="Q17" s="44"/>
      <c r="R17" s="44"/>
      <c r="S17" s="44"/>
      <c r="T17" s="44"/>
      <c r="U17" s="44"/>
      <c r="V17" s="44"/>
      <c r="W17" s="44"/>
      <c r="X17" s="44"/>
      <c r="Y17" s="44"/>
    </row>
    <row r="18" spans="1:25" x14ac:dyDescent="0.2">
      <c r="N18" s="45"/>
      <c r="O18" s="45"/>
      <c r="P18" s="45"/>
      <c r="Q18" s="45"/>
      <c r="R18" s="45"/>
      <c r="S18" s="45"/>
      <c r="T18" s="45"/>
      <c r="U18" s="45"/>
      <c r="V18" s="45"/>
      <c r="W18" s="45"/>
      <c r="X18" s="45"/>
      <c r="Y18" s="45"/>
    </row>
    <row r="20" spans="1:25" x14ac:dyDescent="0.2">
      <c r="N20" s="48"/>
      <c r="O20" s="48"/>
      <c r="P20" s="48"/>
      <c r="Q20" s="48"/>
      <c r="R20" s="48"/>
      <c r="S20" s="48"/>
      <c r="T20" s="48"/>
      <c r="U20" s="48"/>
      <c r="V20" s="48"/>
      <c r="W20" s="48"/>
      <c r="X20" s="48"/>
      <c r="Y20" s="48"/>
    </row>
    <row r="22" spans="1:25" x14ac:dyDescent="0.2">
      <c r="A22" s="39"/>
      <c r="B22" s="530"/>
      <c r="C22" s="531"/>
      <c r="D22" s="129"/>
      <c r="E22" s="129"/>
      <c r="F22" s="133"/>
      <c r="G22" s="133"/>
      <c r="H22" s="128"/>
      <c r="I22" s="116"/>
      <c r="O22" s="48"/>
    </row>
    <row r="25" spans="1:25" x14ac:dyDescent="0.2">
      <c r="C25" s="37"/>
      <c r="D25" s="37"/>
      <c r="E25" s="37"/>
      <c r="I25" s="43"/>
      <c r="S25" s="48"/>
      <c r="V25" s="37"/>
      <c r="W25" s="37"/>
      <c r="X25" s="37"/>
      <c r="Y25" s="37"/>
    </row>
    <row r="26" spans="1:25" x14ac:dyDescent="0.2">
      <c r="C26" s="37"/>
      <c r="D26" s="37"/>
      <c r="E26" s="37"/>
      <c r="I26" s="43"/>
      <c r="V26" s="37"/>
      <c r="W26" s="37"/>
      <c r="X26" s="37"/>
      <c r="Y26" s="37"/>
    </row>
    <row r="27" spans="1:25" x14ac:dyDescent="0.2">
      <c r="C27" s="37"/>
      <c r="D27" s="37"/>
      <c r="E27" s="37"/>
      <c r="I27" s="43"/>
      <c r="V27" s="37"/>
      <c r="W27" s="37"/>
      <c r="X27" s="37"/>
      <c r="Y27" s="37"/>
    </row>
    <row r="28" spans="1:25" x14ac:dyDescent="0.2">
      <c r="C28" s="37"/>
      <c r="D28" s="37"/>
      <c r="E28" s="37"/>
      <c r="I28" s="43"/>
      <c r="V28" s="37"/>
      <c r="W28" s="37"/>
      <c r="X28" s="37"/>
      <c r="Y28" s="37"/>
    </row>
    <row r="29" spans="1:25" x14ac:dyDescent="0.2">
      <c r="C29" s="37"/>
      <c r="D29" s="37"/>
      <c r="E29" s="37"/>
      <c r="I29" s="43"/>
      <c r="V29" s="37"/>
      <c r="W29" s="37"/>
      <c r="X29" s="37"/>
      <c r="Y29" s="37"/>
    </row>
    <row r="30" spans="1:25" x14ac:dyDescent="0.2">
      <c r="C30" s="37"/>
      <c r="D30" s="37"/>
      <c r="E30" s="37"/>
      <c r="I30" s="43"/>
      <c r="V30" s="37"/>
      <c r="W30" s="37"/>
      <c r="X30" s="37"/>
      <c r="Y30" s="37"/>
    </row>
    <row r="31" spans="1:25" x14ac:dyDescent="0.2">
      <c r="C31" s="37"/>
      <c r="D31" s="37"/>
      <c r="E31" s="37"/>
      <c r="I31" s="43"/>
      <c r="V31" s="37"/>
      <c r="W31" s="37"/>
      <c r="X31" s="37"/>
      <c r="Y31" s="37"/>
    </row>
    <row r="32" spans="1:25" x14ac:dyDescent="0.2">
      <c r="C32" s="37"/>
      <c r="D32" s="37"/>
      <c r="E32" s="37"/>
      <c r="I32" s="43"/>
      <c r="V32" s="37"/>
      <c r="W32" s="37"/>
      <c r="X32" s="37"/>
      <c r="Y32" s="37"/>
    </row>
    <row r="33" spans="3:25" x14ac:dyDescent="0.2">
      <c r="C33" s="37"/>
      <c r="D33" s="37"/>
      <c r="E33" s="37"/>
      <c r="I33" s="43"/>
      <c r="V33" s="37"/>
      <c r="W33" s="37"/>
      <c r="X33" s="37"/>
      <c r="Y33" s="37"/>
    </row>
    <row r="34" spans="3:25" x14ac:dyDescent="0.2">
      <c r="C34" s="37"/>
      <c r="D34" s="37"/>
      <c r="E34" s="37"/>
      <c r="I34" s="43"/>
      <c r="V34" s="37"/>
      <c r="W34" s="37"/>
      <c r="X34" s="37"/>
      <c r="Y34" s="37"/>
    </row>
    <row r="35" spans="3:25" x14ac:dyDescent="0.2">
      <c r="C35" s="37"/>
      <c r="D35" s="37"/>
      <c r="E35" s="37"/>
      <c r="I35" s="43"/>
      <c r="V35" s="37"/>
      <c r="W35" s="37"/>
      <c r="X35" s="37"/>
      <c r="Y35" s="37"/>
    </row>
    <row r="36" spans="3:25" x14ac:dyDescent="0.2">
      <c r="C36" s="37"/>
      <c r="D36" s="37"/>
      <c r="E36" s="37"/>
      <c r="I36" s="43"/>
      <c r="V36" s="37"/>
      <c r="W36" s="37"/>
      <c r="X36" s="37"/>
      <c r="Y36" s="37"/>
    </row>
    <row r="37" spans="3:25" x14ac:dyDescent="0.2">
      <c r="C37" s="37"/>
      <c r="D37" s="37"/>
      <c r="E37" s="37"/>
      <c r="I37" s="43"/>
      <c r="V37" s="37"/>
      <c r="W37" s="37"/>
      <c r="X37" s="37"/>
      <c r="Y37" s="37"/>
    </row>
    <row r="38" spans="3:25" x14ac:dyDescent="0.2">
      <c r="C38" s="37"/>
      <c r="D38" s="37"/>
      <c r="E38" s="37"/>
      <c r="I38" s="43"/>
      <c r="V38" s="37"/>
      <c r="W38" s="37"/>
      <c r="X38" s="37"/>
      <c r="Y38" s="37"/>
    </row>
    <row r="39" spans="3:25" x14ac:dyDescent="0.2">
      <c r="C39" s="37"/>
      <c r="D39" s="37"/>
      <c r="E39" s="37"/>
      <c r="I39" s="43"/>
      <c r="V39" s="37"/>
      <c r="W39" s="37"/>
      <c r="X39" s="37"/>
      <c r="Y39" s="37"/>
    </row>
    <row r="40" spans="3:25" x14ac:dyDescent="0.2">
      <c r="C40" s="37"/>
      <c r="D40" s="37"/>
      <c r="E40" s="37"/>
      <c r="I40" s="43"/>
      <c r="V40" s="37"/>
      <c r="W40" s="37"/>
      <c r="X40" s="37"/>
      <c r="Y40" s="37"/>
    </row>
    <row r="41" spans="3:25" x14ac:dyDescent="0.2">
      <c r="C41" s="37"/>
      <c r="D41" s="37"/>
      <c r="E41" s="37"/>
      <c r="I41" s="43"/>
      <c r="V41" s="37"/>
      <c r="W41" s="37"/>
      <c r="X41" s="37"/>
      <c r="Y41" s="37"/>
    </row>
    <row r="42" spans="3:25" x14ac:dyDescent="0.2">
      <c r="C42" s="37"/>
      <c r="D42" s="37"/>
      <c r="E42" s="37"/>
      <c r="I42" s="43"/>
      <c r="V42" s="37"/>
      <c r="W42" s="37"/>
      <c r="X42" s="37"/>
      <c r="Y42" s="37"/>
    </row>
    <row r="43" spans="3:25" x14ac:dyDescent="0.2">
      <c r="C43" s="37"/>
      <c r="D43" s="37"/>
      <c r="E43" s="37"/>
      <c r="I43" s="43"/>
      <c r="V43" s="37"/>
      <c r="W43" s="37"/>
      <c r="X43" s="37"/>
      <c r="Y43" s="37"/>
    </row>
    <row r="44" spans="3:25" x14ac:dyDescent="0.2">
      <c r="C44" s="37"/>
      <c r="D44" s="37"/>
      <c r="E44" s="37"/>
      <c r="I44" s="43"/>
      <c r="V44" s="37"/>
      <c r="W44" s="37"/>
      <c r="X44" s="37"/>
      <c r="Y44" s="37"/>
    </row>
    <row r="45" spans="3:25" x14ac:dyDescent="0.2">
      <c r="C45" s="37"/>
      <c r="D45" s="37"/>
      <c r="E45" s="37"/>
      <c r="I45" s="43"/>
      <c r="V45" s="37"/>
      <c r="W45" s="37"/>
      <c r="X45" s="37"/>
      <c r="Y45" s="37"/>
    </row>
    <row r="46" spans="3:25" x14ac:dyDescent="0.2">
      <c r="C46" s="37"/>
      <c r="D46" s="37"/>
      <c r="E46" s="37"/>
      <c r="I46" s="43"/>
      <c r="V46" s="37"/>
      <c r="W46" s="37"/>
      <c r="X46" s="37"/>
      <c r="Y46" s="37"/>
    </row>
    <row r="47" spans="3:25" x14ac:dyDescent="0.2">
      <c r="C47" s="37"/>
      <c r="D47" s="37"/>
      <c r="E47" s="37"/>
      <c r="I47" s="43"/>
      <c r="V47" s="37"/>
      <c r="W47" s="37"/>
      <c r="X47" s="37"/>
      <c r="Y47" s="37"/>
    </row>
    <row r="48" spans="3:25" x14ac:dyDescent="0.2">
      <c r="C48" s="37"/>
      <c r="D48" s="37"/>
      <c r="E48" s="37"/>
      <c r="I48" s="43"/>
      <c r="V48" s="37"/>
      <c r="W48" s="37"/>
      <c r="X48" s="37"/>
      <c r="Y48" s="37"/>
    </row>
    <row r="49" spans="3:25" x14ac:dyDescent="0.2">
      <c r="C49" s="37"/>
      <c r="D49" s="37"/>
      <c r="E49" s="37"/>
      <c r="I49" s="43"/>
      <c r="V49" s="37"/>
      <c r="W49" s="37"/>
      <c r="X49" s="37"/>
      <c r="Y49" s="37"/>
    </row>
    <row r="50" spans="3:25" x14ac:dyDescent="0.2">
      <c r="C50" s="37"/>
      <c r="D50" s="37"/>
      <c r="E50" s="37"/>
      <c r="I50" s="43"/>
      <c r="V50" s="37"/>
      <c r="W50" s="37"/>
      <c r="X50" s="37"/>
      <c r="Y50" s="37"/>
    </row>
    <row r="51" spans="3:25" x14ac:dyDescent="0.2">
      <c r="C51" s="37"/>
      <c r="D51" s="37"/>
      <c r="E51" s="37"/>
      <c r="I51" s="43"/>
      <c r="V51" s="37"/>
      <c r="W51" s="37"/>
      <c r="X51" s="37"/>
      <c r="Y51" s="37"/>
    </row>
    <row r="52" spans="3:25" x14ac:dyDescent="0.2">
      <c r="C52" s="37"/>
      <c r="D52" s="37"/>
      <c r="E52" s="37"/>
      <c r="I52" s="43"/>
      <c r="V52" s="37"/>
      <c r="W52" s="37"/>
      <c r="X52" s="37"/>
      <c r="Y52" s="37"/>
    </row>
    <row r="53" spans="3:25" x14ac:dyDescent="0.2">
      <c r="C53" s="37"/>
      <c r="D53" s="37"/>
      <c r="E53" s="37"/>
      <c r="I53" s="43"/>
      <c r="V53" s="37"/>
      <c r="W53" s="37"/>
      <c r="X53" s="37"/>
      <c r="Y53" s="37"/>
    </row>
    <row r="54" spans="3:25" x14ac:dyDescent="0.2">
      <c r="C54" s="37"/>
      <c r="D54" s="37"/>
      <c r="E54" s="37"/>
      <c r="I54" s="43"/>
      <c r="V54" s="37"/>
      <c r="W54" s="37"/>
      <c r="X54" s="37"/>
      <c r="Y54" s="37"/>
    </row>
    <row r="55" spans="3:25" x14ac:dyDescent="0.2">
      <c r="C55" s="37"/>
      <c r="D55" s="37"/>
      <c r="E55" s="37"/>
      <c r="I55" s="43"/>
      <c r="V55" s="37"/>
      <c r="W55" s="37"/>
      <c r="X55" s="37"/>
      <c r="Y55" s="37"/>
    </row>
    <row r="56" spans="3:25" x14ac:dyDescent="0.2">
      <c r="C56" s="37"/>
      <c r="D56" s="37"/>
      <c r="E56" s="37"/>
      <c r="I56" s="43"/>
      <c r="V56" s="37"/>
      <c r="W56" s="37"/>
      <c r="X56" s="37"/>
      <c r="Y56" s="37"/>
    </row>
    <row r="57" spans="3:25" x14ac:dyDescent="0.2">
      <c r="C57" s="37"/>
      <c r="D57" s="37"/>
      <c r="E57" s="37"/>
      <c r="I57" s="43"/>
      <c r="V57" s="37"/>
      <c r="W57" s="37"/>
      <c r="X57" s="37"/>
      <c r="Y57" s="37"/>
    </row>
    <row r="58" spans="3:25" x14ac:dyDescent="0.2">
      <c r="C58" s="37"/>
      <c r="D58" s="37"/>
      <c r="E58" s="37"/>
      <c r="I58" s="43"/>
      <c r="V58" s="37"/>
      <c r="W58" s="37"/>
      <c r="X58" s="37"/>
      <c r="Y58" s="37"/>
    </row>
    <row r="59" spans="3:25" x14ac:dyDescent="0.2">
      <c r="C59" s="37"/>
      <c r="D59" s="37"/>
      <c r="E59" s="37"/>
      <c r="I59" s="43"/>
      <c r="V59" s="37"/>
      <c r="W59" s="37"/>
      <c r="X59" s="37"/>
      <c r="Y59" s="37"/>
    </row>
    <row r="60" spans="3:25" x14ac:dyDescent="0.2">
      <c r="C60" s="37"/>
      <c r="D60" s="37"/>
      <c r="E60" s="37"/>
      <c r="I60" s="43"/>
      <c r="V60" s="37"/>
      <c r="W60" s="37"/>
      <c r="X60" s="37"/>
      <c r="Y60" s="37"/>
    </row>
    <row r="61" spans="3:25" x14ac:dyDescent="0.2">
      <c r="C61" s="37"/>
      <c r="D61" s="37"/>
      <c r="E61" s="37"/>
      <c r="I61" s="43"/>
      <c r="V61" s="37"/>
      <c r="W61" s="37"/>
      <c r="X61" s="37"/>
      <c r="Y61" s="37"/>
    </row>
    <row r="62" spans="3:25" x14ac:dyDescent="0.2">
      <c r="C62" s="37"/>
      <c r="D62" s="37"/>
      <c r="E62" s="37"/>
      <c r="I62" s="43"/>
      <c r="V62" s="37"/>
      <c r="W62" s="37"/>
      <c r="X62" s="37"/>
      <c r="Y62" s="37"/>
    </row>
    <row r="63" spans="3:25" x14ac:dyDescent="0.2">
      <c r="C63" s="37"/>
      <c r="D63" s="37"/>
      <c r="E63" s="37"/>
      <c r="I63" s="43"/>
      <c r="V63" s="37"/>
      <c r="W63" s="37"/>
      <c r="X63" s="37"/>
      <c r="Y63" s="37"/>
    </row>
    <row r="64" spans="3:25" x14ac:dyDescent="0.2">
      <c r="C64" s="37"/>
      <c r="D64" s="37"/>
      <c r="E64" s="37"/>
      <c r="I64" s="43"/>
      <c r="V64" s="37"/>
      <c r="W64" s="37"/>
      <c r="X64" s="37"/>
      <c r="Y64" s="37"/>
    </row>
    <row r="65" spans="3:25" x14ac:dyDescent="0.2">
      <c r="C65" s="37"/>
      <c r="D65" s="37"/>
      <c r="E65" s="37"/>
      <c r="I65" s="43"/>
      <c r="V65" s="37"/>
      <c r="W65" s="37"/>
      <c r="X65" s="37"/>
      <c r="Y65" s="37"/>
    </row>
    <row r="66" spans="3:25" x14ac:dyDescent="0.2">
      <c r="C66" s="37"/>
      <c r="D66" s="37"/>
      <c r="E66" s="37"/>
      <c r="I66" s="43"/>
      <c r="V66" s="37"/>
      <c r="W66" s="37"/>
      <c r="X66" s="37"/>
      <c r="Y66" s="37"/>
    </row>
    <row r="67" spans="3:25" x14ac:dyDescent="0.2">
      <c r="C67" s="37"/>
      <c r="D67" s="37"/>
      <c r="E67" s="37"/>
      <c r="I67" s="43"/>
      <c r="V67" s="37"/>
      <c r="W67" s="37"/>
      <c r="X67" s="37"/>
      <c r="Y67" s="37"/>
    </row>
    <row r="68" spans="3:25" x14ac:dyDescent="0.2">
      <c r="C68" s="37"/>
      <c r="D68" s="37"/>
      <c r="E68" s="37"/>
      <c r="I68" s="43"/>
      <c r="V68" s="37"/>
      <c r="W68" s="37"/>
      <c r="X68" s="37"/>
      <c r="Y68" s="37"/>
    </row>
    <row r="69" spans="3:25" x14ac:dyDescent="0.2">
      <c r="C69" s="37"/>
      <c r="D69" s="37"/>
      <c r="E69" s="37"/>
      <c r="I69" s="43"/>
      <c r="V69" s="37"/>
      <c r="W69" s="37"/>
      <c r="X69" s="37"/>
      <c r="Y69" s="37"/>
    </row>
    <row r="70" spans="3:25" x14ac:dyDescent="0.2">
      <c r="C70" s="37"/>
      <c r="D70" s="37"/>
      <c r="E70" s="37"/>
      <c r="I70" s="43"/>
      <c r="V70" s="37"/>
      <c r="W70" s="37"/>
      <c r="X70" s="37"/>
      <c r="Y70" s="37"/>
    </row>
    <row r="71" spans="3:25" x14ac:dyDescent="0.2">
      <c r="C71" s="37"/>
      <c r="D71" s="37"/>
      <c r="E71" s="37"/>
      <c r="I71" s="43"/>
      <c r="V71" s="37"/>
      <c r="W71" s="37"/>
      <c r="X71" s="37"/>
      <c r="Y71" s="37"/>
    </row>
    <row r="72" spans="3:25" x14ac:dyDescent="0.2">
      <c r="C72" s="37"/>
      <c r="D72" s="37"/>
      <c r="E72" s="37"/>
      <c r="I72" s="43"/>
      <c r="V72" s="37"/>
      <c r="W72" s="37"/>
      <c r="X72" s="37"/>
      <c r="Y72" s="37"/>
    </row>
    <row r="73" spans="3:25" x14ac:dyDescent="0.2">
      <c r="C73" s="37"/>
      <c r="D73" s="37"/>
      <c r="E73" s="37"/>
      <c r="I73" s="43"/>
      <c r="V73" s="37"/>
      <c r="W73" s="37"/>
      <c r="X73" s="37"/>
      <c r="Y73" s="37"/>
    </row>
    <row r="74" spans="3:25" x14ac:dyDescent="0.2">
      <c r="C74" s="37"/>
      <c r="D74" s="37"/>
      <c r="E74" s="37"/>
      <c r="I74" s="43"/>
      <c r="V74" s="37"/>
      <c r="W74" s="37"/>
      <c r="X74" s="37"/>
      <c r="Y74" s="37"/>
    </row>
    <row r="75" spans="3:25" x14ac:dyDescent="0.2">
      <c r="C75" s="37"/>
      <c r="D75" s="37"/>
      <c r="E75" s="37"/>
      <c r="I75" s="43"/>
      <c r="V75" s="37"/>
      <c r="W75" s="37"/>
      <c r="X75" s="37"/>
      <c r="Y75" s="37"/>
    </row>
    <row r="76" spans="3:25" x14ac:dyDescent="0.2">
      <c r="C76" s="37"/>
      <c r="D76" s="37"/>
      <c r="E76" s="37"/>
      <c r="I76" s="43"/>
      <c r="V76" s="37"/>
      <c r="W76" s="37"/>
      <c r="X76" s="37"/>
      <c r="Y76" s="37"/>
    </row>
    <row r="77" spans="3:25" x14ac:dyDescent="0.2">
      <c r="C77" s="37"/>
      <c r="D77" s="37"/>
      <c r="E77" s="37"/>
      <c r="I77" s="43"/>
      <c r="V77" s="37"/>
      <c r="W77" s="37"/>
      <c r="X77" s="37"/>
      <c r="Y77" s="37"/>
    </row>
    <row r="78" spans="3:25" x14ac:dyDescent="0.2">
      <c r="C78" s="37"/>
      <c r="D78" s="37"/>
      <c r="E78" s="37"/>
      <c r="I78" s="43"/>
      <c r="V78" s="37"/>
      <c r="W78" s="37"/>
      <c r="X78" s="37"/>
      <c r="Y78" s="37"/>
    </row>
    <row r="79" spans="3:25" x14ac:dyDescent="0.2">
      <c r="C79" s="37"/>
      <c r="D79" s="37"/>
      <c r="E79" s="37"/>
      <c r="I79" s="43"/>
      <c r="V79" s="37"/>
      <c r="W79" s="37"/>
      <c r="X79" s="37"/>
      <c r="Y79" s="37"/>
    </row>
    <row r="80" spans="3:25" x14ac:dyDescent="0.2">
      <c r="C80" s="37"/>
      <c r="D80" s="37"/>
      <c r="E80" s="37"/>
      <c r="I80" s="43"/>
      <c r="V80" s="37"/>
      <c r="W80" s="37"/>
      <c r="X80" s="37"/>
      <c r="Y80" s="37"/>
    </row>
    <row r="81" spans="3:25" x14ac:dyDescent="0.2">
      <c r="C81" s="37"/>
      <c r="D81" s="37"/>
      <c r="E81" s="37"/>
      <c r="I81" s="43"/>
      <c r="V81" s="37"/>
      <c r="W81" s="37"/>
      <c r="X81" s="37"/>
      <c r="Y81" s="37"/>
    </row>
    <row r="82" spans="3:25" x14ac:dyDescent="0.2">
      <c r="C82" s="37"/>
      <c r="D82" s="37"/>
      <c r="E82" s="37"/>
      <c r="I82" s="43"/>
      <c r="V82" s="37"/>
      <c r="W82" s="37"/>
      <c r="X82" s="37"/>
      <c r="Y82" s="37"/>
    </row>
    <row r="83" spans="3:25" x14ac:dyDescent="0.2">
      <c r="C83" s="37"/>
      <c r="D83" s="37"/>
      <c r="E83" s="37"/>
      <c r="I83" s="43"/>
      <c r="V83" s="37"/>
      <c r="W83" s="37"/>
      <c r="X83" s="37"/>
      <c r="Y83" s="37"/>
    </row>
    <row r="84" spans="3:25" x14ac:dyDescent="0.2">
      <c r="C84" s="37"/>
      <c r="D84" s="37"/>
      <c r="E84" s="37"/>
      <c r="I84" s="43"/>
      <c r="V84" s="37"/>
      <c r="W84" s="37"/>
      <c r="X84" s="37"/>
      <c r="Y84" s="37"/>
    </row>
    <row r="85" spans="3:25" x14ac:dyDescent="0.2">
      <c r="C85" s="37"/>
      <c r="D85" s="37"/>
      <c r="E85" s="37"/>
      <c r="I85" s="43"/>
      <c r="V85" s="37"/>
      <c r="W85" s="37"/>
      <c r="X85" s="37"/>
      <c r="Y85" s="37"/>
    </row>
    <row r="86" spans="3:25" x14ac:dyDescent="0.2">
      <c r="C86" s="37"/>
      <c r="D86" s="37"/>
      <c r="E86" s="37"/>
      <c r="I86" s="43"/>
      <c r="V86" s="37"/>
      <c r="W86" s="37"/>
      <c r="X86" s="37"/>
      <c r="Y86" s="37"/>
    </row>
    <row r="87" spans="3:25" x14ac:dyDescent="0.2">
      <c r="C87" s="37"/>
      <c r="D87" s="37"/>
      <c r="E87" s="37"/>
      <c r="I87" s="43"/>
      <c r="V87" s="37"/>
      <c r="W87" s="37"/>
      <c r="X87" s="37"/>
      <c r="Y87" s="37"/>
    </row>
    <row r="88" spans="3:25" x14ac:dyDescent="0.2">
      <c r="C88" s="37"/>
      <c r="D88" s="37"/>
      <c r="E88" s="37"/>
      <c r="I88" s="43"/>
      <c r="V88" s="37"/>
      <c r="W88" s="37"/>
      <c r="X88" s="37"/>
      <c r="Y88" s="37"/>
    </row>
    <row r="89" spans="3:25" x14ac:dyDescent="0.2">
      <c r="C89" s="37"/>
      <c r="D89" s="37"/>
      <c r="E89" s="37"/>
      <c r="I89" s="43"/>
      <c r="V89" s="37"/>
      <c r="W89" s="37"/>
      <c r="X89" s="37"/>
      <c r="Y89" s="37"/>
    </row>
    <row r="90" spans="3:25" x14ac:dyDescent="0.2">
      <c r="C90" s="37"/>
      <c r="D90" s="37"/>
      <c r="E90" s="37"/>
      <c r="I90" s="43"/>
      <c r="V90" s="37"/>
      <c r="W90" s="37"/>
      <c r="X90" s="37"/>
      <c r="Y90" s="37"/>
    </row>
    <row r="91" spans="3:25" x14ac:dyDescent="0.2">
      <c r="C91" s="37"/>
      <c r="D91" s="37"/>
      <c r="E91" s="37"/>
      <c r="I91" s="43"/>
      <c r="V91" s="37"/>
      <c r="W91" s="37"/>
      <c r="X91" s="37"/>
      <c r="Y91" s="37"/>
    </row>
    <row r="92" spans="3:25" x14ac:dyDescent="0.2">
      <c r="C92" s="37"/>
      <c r="D92" s="37"/>
      <c r="E92" s="37"/>
      <c r="I92" s="43"/>
      <c r="V92" s="37"/>
      <c r="W92" s="37"/>
      <c r="X92" s="37"/>
      <c r="Y92" s="37"/>
    </row>
    <row r="93" spans="3:25" x14ac:dyDescent="0.2">
      <c r="C93" s="37"/>
      <c r="D93" s="37"/>
      <c r="E93" s="37"/>
      <c r="I93" s="43"/>
      <c r="V93" s="37"/>
      <c r="W93" s="37"/>
      <c r="X93" s="37"/>
      <c r="Y93" s="37"/>
    </row>
    <row r="94" spans="3:25" x14ac:dyDescent="0.2">
      <c r="C94" s="37"/>
      <c r="D94" s="37"/>
      <c r="E94" s="37"/>
      <c r="I94" s="43"/>
      <c r="V94" s="37"/>
      <c r="W94" s="37"/>
      <c r="X94" s="37"/>
      <c r="Y94" s="37"/>
    </row>
    <row r="95" spans="3:25" x14ac:dyDescent="0.2">
      <c r="C95" s="37"/>
      <c r="D95" s="37"/>
      <c r="E95" s="37"/>
      <c r="I95" s="43"/>
      <c r="V95" s="37"/>
      <c r="W95" s="37"/>
      <c r="X95" s="37"/>
      <c r="Y95" s="37"/>
    </row>
    <row r="96" spans="3:25" x14ac:dyDescent="0.2">
      <c r="C96" s="37"/>
      <c r="D96" s="37"/>
      <c r="E96" s="37"/>
      <c r="I96" s="43"/>
      <c r="V96" s="37"/>
      <c r="W96" s="37"/>
      <c r="X96" s="37"/>
      <c r="Y96" s="37"/>
    </row>
    <row r="97" spans="3:25" x14ac:dyDescent="0.2">
      <c r="C97" s="37"/>
      <c r="D97" s="37"/>
      <c r="E97" s="37"/>
      <c r="I97" s="43"/>
      <c r="V97" s="37"/>
      <c r="W97" s="37"/>
      <c r="X97" s="37"/>
      <c r="Y97" s="37"/>
    </row>
    <row r="98" spans="3:25" x14ac:dyDescent="0.2">
      <c r="C98" s="37"/>
      <c r="D98" s="37"/>
      <c r="E98" s="37"/>
      <c r="I98" s="43"/>
      <c r="V98" s="37"/>
      <c r="W98" s="37"/>
      <c r="X98" s="37"/>
      <c r="Y98" s="37"/>
    </row>
    <row r="99" spans="3:25" x14ac:dyDescent="0.2">
      <c r="C99" s="37"/>
      <c r="D99" s="37"/>
      <c r="E99" s="37"/>
      <c r="I99" s="43"/>
      <c r="V99" s="37"/>
      <c r="W99" s="37"/>
      <c r="X99" s="37"/>
      <c r="Y99" s="37"/>
    </row>
    <row r="100" spans="3:25" x14ac:dyDescent="0.2">
      <c r="C100" s="37"/>
      <c r="D100" s="37"/>
      <c r="E100" s="37"/>
      <c r="I100" s="43"/>
      <c r="V100" s="37"/>
      <c r="W100" s="37"/>
      <c r="X100" s="37"/>
      <c r="Y100" s="37"/>
    </row>
    <row r="101" spans="3:25" x14ac:dyDescent="0.2">
      <c r="C101" s="37"/>
      <c r="D101" s="37"/>
      <c r="E101" s="37"/>
      <c r="I101" s="43"/>
      <c r="V101" s="37"/>
      <c r="W101" s="37"/>
      <c r="X101" s="37"/>
      <c r="Y101" s="37"/>
    </row>
    <row r="102" spans="3:25" x14ac:dyDescent="0.2">
      <c r="C102" s="37"/>
      <c r="D102" s="37"/>
      <c r="E102" s="37"/>
      <c r="I102" s="43"/>
      <c r="V102" s="37"/>
      <c r="W102" s="37"/>
      <c r="X102" s="37"/>
      <c r="Y102" s="37"/>
    </row>
    <row r="103" spans="3:25" x14ac:dyDescent="0.2">
      <c r="C103" s="37"/>
      <c r="D103" s="37"/>
      <c r="E103" s="37"/>
      <c r="I103" s="43"/>
      <c r="V103" s="37"/>
      <c r="W103" s="37"/>
      <c r="X103" s="37"/>
      <c r="Y103" s="37"/>
    </row>
    <row r="104" spans="3:25" x14ac:dyDescent="0.2">
      <c r="C104" s="37"/>
      <c r="D104" s="37"/>
      <c r="E104" s="37"/>
      <c r="I104" s="43"/>
      <c r="V104" s="37"/>
      <c r="W104" s="37"/>
      <c r="X104" s="37"/>
      <c r="Y104" s="37"/>
    </row>
    <row r="105" spans="3:25" x14ac:dyDescent="0.2">
      <c r="C105" s="37"/>
      <c r="D105" s="37"/>
      <c r="E105" s="37"/>
      <c r="I105" s="43"/>
      <c r="V105" s="37"/>
      <c r="W105" s="37"/>
      <c r="X105" s="37"/>
      <c r="Y105" s="37"/>
    </row>
    <row r="106" spans="3:25" x14ac:dyDescent="0.2">
      <c r="C106" s="37"/>
      <c r="D106" s="37"/>
      <c r="E106" s="37"/>
      <c r="I106" s="43"/>
      <c r="V106" s="37"/>
      <c r="W106" s="37"/>
      <c r="X106" s="37"/>
      <c r="Y106" s="37"/>
    </row>
    <row r="107" spans="3:25" x14ac:dyDescent="0.2">
      <c r="C107" s="37"/>
      <c r="D107" s="37"/>
      <c r="E107" s="37"/>
      <c r="I107" s="43"/>
      <c r="V107" s="37"/>
      <c r="W107" s="37"/>
      <c r="X107" s="37"/>
      <c r="Y107" s="37"/>
    </row>
    <row r="108" spans="3:25" x14ac:dyDescent="0.2">
      <c r="C108" s="37"/>
      <c r="D108" s="37"/>
      <c r="E108" s="37"/>
      <c r="I108" s="43"/>
      <c r="V108" s="37"/>
      <c r="W108" s="37"/>
      <c r="X108" s="37"/>
      <c r="Y108" s="37"/>
    </row>
    <row r="109" spans="3:25" x14ac:dyDescent="0.2">
      <c r="C109" s="37"/>
      <c r="D109" s="37"/>
      <c r="E109" s="37"/>
      <c r="I109" s="43"/>
      <c r="V109" s="37"/>
      <c r="W109" s="37"/>
      <c r="X109" s="37"/>
      <c r="Y109" s="37"/>
    </row>
    <row r="110" spans="3:25" x14ac:dyDescent="0.2">
      <c r="C110" s="37"/>
      <c r="D110" s="37"/>
      <c r="E110" s="37"/>
      <c r="I110" s="43"/>
      <c r="V110" s="37"/>
      <c r="W110" s="37"/>
      <c r="X110" s="37"/>
      <c r="Y110" s="37"/>
    </row>
    <row r="111" spans="3:25" x14ac:dyDescent="0.2">
      <c r="C111" s="37"/>
      <c r="D111" s="37"/>
      <c r="E111" s="37"/>
      <c r="I111" s="43"/>
      <c r="V111" s="37"/>
      <c r="W111" s="37"/>
      <c r="X111" s="37"/>
      <c r="Y111" s="37"/>
    </row>
    <row r="112" spans="3:25" x14ac:dyDescent="0.2">
      <c r="C112" s="37"/>
      <c r="D112" s="37"/>
      <c r="E112" s="37"/>
      <c r="I112" s="43"/>
      <c r="V112" s="37"/>
      <c r="W112" s="37"/>
      <c r="X112" s="37"/>
      <c r="Y112" s="37"/>
    </row>
    <row r="113" spans="3:25" x14ac:dyDescent="0.2">
      <c r="C113" s="37"/>
      <c r="D113" s="37"/>
      <c r="E113" s="37"/>
      <c r="I113" s="43"/>
      <c r="V113" s="37"/>
      <c r="W113" s="37"/>
      <c r="X113" s="37"/>
      <c r="Y113" s="37"/>
    </row>
    <row r="114" spans="3:25" x14ac:dyDescent="0.2">
      <c r="C114" s="37"/>
      <c r="D114" s="37"/>
      <c r="E114" s="37"/>
      <c r="I114" s="43"/>
      <c r="V114" s="37"/>
      <c r="W114" s="37"/>
      <c r="X114" s="37"/>
      <c r="Y114" s="37"/>
    </row>
    <row r="115" spans="3:25" x14ac:dyDescent="0.2">
      <c r="C115" s="37"/>
      <c r="D115" s="37"/>
      <c r="E115" s="37"/>
      <c r="I115" s="43"/>
      <c r="V115" s="37"/>
      <c r="W115" s="37"/>
      <c r="X115" s="37"/>
      <c r="Y115" s="37"/>
    </row>
    <row r="116" spans="3:25" x14ac:dyDescent="0.2">
      <c r="C116" s="37"/>
      <c r="D116" s="37"/>
      <c r="E116" s="37"/>
      <c r="I116" s="43"/>
      <c r="V116" s="37"/>
      <c r="W116" s="37"/>
      <c r="X116" s="37"/>
      <c r="Y116" s="37"/>
    </row>
    <row r="117" spans="3:25" x14ac:dyDescent="0.2">
      <c r="C117" s="37"/>
      <c r="D117" s="37"/>
      <c r="E117" s="37"/>
      <c r="I117" s="43"/>
      <c r="V117" s="37"/>
      <c r="W117" s="37"/>
      <c r="X117" s="37"/>
      <c r="Y117" s="37"/>
    </row>
    <row r="118" spans="3:25" x14ac:dyDescent="0.2">
      <c r="C118" s="37"/>
      <c r="D118" s="37"/>
      <c r="E118" s="37"/>
      <c r="I118" s="43"/>
      <c r="V118" s="37"/>
      <c r="W118" s="37"/>
      <c r="X118" s="37"/>
      <c r="Y118" s="37"/>
    </row>
    <row r="119" spans="3:25" x14ac:dyDescent="0.2">
      <c r="C119" s="37"/>
      <c r="D119" s="37"/>
      <c r="E119" s="37"/>
      <c r="I119" s="43"/>
      <c r="V119" s="37"/>
      <c r="W119" s="37"/>
      <c r="X119" s="37"/>
      <c r="Y119" s="37"/>
    </row>
    <row r="120" spans="3:25" x14ac:dyDescent="0.2">
      <c r="C120" s="37"/>
      <c r="D120" s="37"/>
      <c r="E120" s="37"/>
      <c r="I120" s="43"/>
      <c r="V120" s="37"/>
      <c r="W120" s="37"/>
      <c r="X120" s="37"/>
      <c r="Y120" s="37"/>
    </row>
    <row r="121" spans="3:25" x14ac:dyDescent="0.2">
      <c r="C121" s="37"/>
      <c r="D121" s="37"/>
      <c r="E121" s="37"/>
      <c r="I121" s="43"/>
      <c r="V121" s="37"/>
      <c r="W121" s="37"/>
      <c r="X121" s="37"/>
      <c r="Y121" s="37"/>
    </row>
    <row r="122" spans="3:25" x14ac:dyDescent="0.2">
      <c r="C122" s="37"/>
      <c r="D122" s="37"/>
      <c r="E122" s="37"/>
      <c r="I122" s="43"/>
      <c r="V122" s="37"/>
      <c r="W122" s="37"/>
      <c r="X122" s="37"/>
      <c r="Y122" s="37"/>
    </row>
    <row r="123" spans="3:25" x14ac:dyDescent="0.2">
      <c r="C123" s="37"/>
      <c r="D123" s="37"/>
      <c r="E123" s="37"/>
      <c r="I123" s="43"/>
      <c r="V123" s="37"/>
      <c r="W123" s="37"/>
      <c r="X123" s="37"/>
      <c r="Y123" s="37"/>
    </row>
    <row r="124" spans="3:25" x14ac:dyDescent="0.2">
      <c r="C124" s="37"/>
      <c r="D124" s="37"/>
      <c r="E124" s="37"/>
      <c r="I124" s="43"/>
      <c r="V124" s="37"/>
      <c r="W124" s="37"/>
      <c r="X124" s="37"/>
      <c r="Y124" s="37"/>
    </row>
    <row r="125" spans="3:25" x14ac:dyDescent="0.2">
      <c r="C125" s="37"/>
      <c r="D125" s="37"/>
      <c r="E125" s="37"/>
      <c r="I125" s="43"/>
      <c r="V125" s="37"/>
      <c r="W125" s="37"/>
      <c r="X125" s="37"/>
      <c r="Y125" s="37"/>
    </row>
    <row r="126" spans="3:25" x14ac:dyDescent="0.2">
      <c r="C126" s="37"/>
      <c r="D126" s="37"/>
      <c r="E126" s="37"/>
      <c r="I126" s="43"/>
      <c r="V126" s="37"/>
      <c r="W126" s="37"/>
      <c r="X126" s="37"/>
      <c r="Y126" s="37"/>
    </row>
    <row r="127" spans="3:25" x14ac:dyDescent="0.2">
      <c r="C127" s="37"/>
      <c r="D127" s="37"/>
      <c r="E127" s="37"/>
      <c r="I127" s="43"/>
      <c r="V127" s="37"/>
      <c r="W127" s="37"/>
      <c r="X127" s="37"/>
      <c r="Y127" s="37"/>
    </row>
    <row r="128" spans="3:25" x14ac:dyDescent="0.2">
      <c r="C128" s="37"/>
      <c r="D128" s="37"/>
      <c r="E128" s="37"/>
      <c r="I128" s="43"/>
      <c r="V128" s="37"/>
      <c r="W128" s="37"/>
      <c r="X128" s="37"/>
      <c r="Y128" s="37"/>
    </row>
    <row r="129" spans="3:25" x14ac:dyDescent="0.2">
      <c r="C129" s="37"/>
      <c r="D129" s="37"/>
      <c r="E129" s="37"/>
      <c r="I129" s="43"/>
      <c r="V129" s="37"/>
      <c r="W129" s="37"/>
      <c r="X129" s="37"/>
      <c r="Y129" s="37"/>
    </row>
    <row r="130" spans="3:25" x14ac:dyDescent="0.2">
      <c r="C130" s="37"/>
      <c r="D130" s="37"/>
      <c r="E130" s="37"/>
      <c r="I130" s="43"/>
      <c r="V130" s="37"/>
      <c r="W130" s="37"/>
      <c r="X130" s="37"/>
      <c r="Y130" s="37"/>
    </row>
    <row r="131" spans="3:25" x14ac:dyDescent="0.2">
      <c r="C131" s="37"/>
      <c r="D131" s="37"/>
      <c r="E131" s="37"/>
      <c r="I131" s="43"/>
      <c r="V131" s="37"/>
      <c r="W131" s="37"/>
      <c r="X131" s="37"/>
      <c r="Y131" s="37"/>
    </row>
    <row r="132" spans="3:25" x14ac:dyDescent="0.2">
      <c r="C132" s="37"/>
      <c r="D132" s="37"/>
      <c r="E132" s="37"/>
      <c r="I132" s="43"/>
      <c r="V132" s="37"/>
      <c r="W132" s="37"/>
      <c r="X132" s="37"/>
      <c r="Y132" s="37"/>
    </row>
    <row r="133" spans="3:25" x14ac:dyDescent="0.2">
      <c r="C133" s="37"/>
      <c r="D133" s="37"/>
      <c r="E133" s="37"/>
      <c r="I133" s="43"/>
      <c r="V133" s="37"/>
      <c r="W133" s="37"/>
      <c r="X133" s="37"/>
      <c r="Y133" s="37"/>
    </row>
    <row r="134" spans="3:25" x14ac:dyDescent="0.2">
      <c r="C134" s="37"/>
      <c r="D134" s="37"/>
      <c r="E134" s="37"/>
      <c r="I134" s="43"/>
      <c r="V134" s="37"/>
      <c r="W134" s="37"/>
      <c r="X134" s="37"/>
      <c r="Y134" s="37"/>
    </row>
    <row r="135" spans="3:25" x14ac:dyDescent="0.2">
      <c r="C135" s="37"/>
      <c r="D135" s="37"/>
      <c r="E135" s="37"/>
      <c r="I135" s="43"/>
      <c r="V135" s="37"/>
      <c r="W135" s="37"/>
      <c r="X135" s="37"/>
      <c r="Y135" s="37"/>
    </row>
    <row r="136" spans="3:25" x14ac:dyDescent="0.2">
      <c r="C136" s="37"/>
      <c r="D136" s="37"/>
      <c r="E136" s="37"/>
      <c r="I136" s="43"/>
      <c r="V136" s="37"/>
      <c r="W136" s="37"/>
      <c r="X136" s="37"/>
      <c r="Y136" s="37"/>
    </row>
    <row r="137" spans="3:25" x14ac:dyDescent="0.2">
      <c r="C137" s="37"/>
      <c r="D137" s="37"/>
      <c r="E137" s="37"/>
      <c r="I137" s="43"/>
      <c r="V137" s="37"/>
      <c r="W137" s="37"/>
      <c r="X137" s="37"/>
      <c r="Y137" s="37"/>
    </row>
    <row r="138" spans="3:25" x14ac:dyDescent="0.2">
      <c r="C138" s="37"/>
      <c r="D138" s="37"/>
      <c r="E138" s="37"/>
      <c r="I138" s="43"/>
      <c r="V138" s="37"/>
      <c r="W138" s="37"/>
      <c r="X138" s="37"/>
      <c r="Y138" s="37"/>
    </row>
    <row r="139" spans="3:25" x14ac:dyDescent="0.2">
      <c r="C139" s="37"/>
      <c r="D139" s="37"/>
      <c r="E139" s="37"/>
      <c r="I139" s="43"/>
      <c r="V139" s="37"/>
      <c r="W139" s="37"/>
      <c r="X139" s="37"/>
      <c r="Y139" s="37"/>
    </row>
    <row r="140" spans="3:25" x14ac:dyDescent="0.2">
      <c r="C140" s="37"/>
      <c r="D140" s="37"/>
      <c r="E140" s="37"/>
      <c r="I140" s="43"/>
      <c r="V140" s="37"/>
      <c r="W140" s="37"/>
      <c r="X140" s="37"/>
      <c r="Y140" s="37"/>
    </row>
    <row r="141" spans="3:25" x14ac:dyDescent="0.2">
      <c r="C141" s="37"/>
      <c r="D141" s="37"/>
      <c r="E141" s="37"/>
      <c r="I141" s="43"/>
      <c r="V141" s="37"/>
      <c r="W141" s="37"/>
      <c r="X141" s="37"/>
      <c r="Y141" s="37"/>
    </row>
    <row r="142" spans="3:25" x14ac:dyDescent="0.2">
      <c r="C142" s="37"/>
      <c r="D142" s="37"/>
      <c r="E142" s="37"/>
      <c r="I142" s="43"/>
      <c r="V142" s="37"/>
      <c r="W142" s="37"/>
      <c r="X142" s="37"/>
      <c r="Y142" s="37"/>
    </row>
    <row r="143" spans="3:25" x14ac:dyDescent="0.2">
      <c r="C143" s="37"/>
      <c r="D143" s="37"/>
      <c r="E143" s="37"/>
      <c r="I143" s="43"/>
      <c r="V143" s="37"/>
      <c r="W143" s="37"/>
      <c r="X143" s="37"/>
      <c r="Y143" s="37"/>
    </row>
    <row r="144" spans="3:25" x14ac:dyDescent="0.2">
      <c r="C144" s="37"/>
      <c r="D144" s="37"/>
      <c r="E144" s="37"/>
      <c r="I144" s="43"/>
      <c r="V144" s="37"/>
      <c r="W144" s="37"/>
      <c r="X144" s="37"/>
      <c r="Y144" s="37"/>
    </row>
    <row r="145" spans="3:25" x14ac:dyDescent="0.2">
      <c r="C145" s="37"/>
      <c r="D145" s="37"/>
      <c r="E145" s="37"/>
      <c r="I145" s="43"/>
      <c r="V145" s="37"/>
      <c r="W145" s="37"/>
      <c r="X145" s="37"/>
      <c r="Y145" s="37"/>
    </row>
    <row r="146" spans="3:25" x14ac:dyDescent="0.2">
      <c r="C146" s="37"/>
      <c r="D146" s="37"/>
      <c r="E146" s="37"/>
      <c r="I146" s="43"/>
      <c r="V146" s="37"/>
      <c r="W146" s="37"/>
      <c r="X146" s="37"/>
      <c r="Y146" s="37"/>
    </row>
    <row r="147" spans="3:25" x14ac:dyDescent="0.2">
      <c r="C147" s="37"/>
      <c r="D147" s="37"/>
      <c r="E147" s="37"/>
      <c r="I147" s="43"/>
      <c r="V147" s="37"/>
      <c r="W147" s="37"/>
      <c r="X147" s="37"/>
      <c r="Y147" s="37"/>
    </row>
    <row r="148" spans="3:25" x14ac:dyDescent="0.2">
      <c r="C148" s="37"/>
      <c r="D148" s="37"/>
      <c r="E148" s="37"/>
      <c r="I148" s="43"/>
      <c r="V148" s="37"/>
      <c r="W148" s="37"/>
      <c r="X148" s="37"/>
      <c r="Y148" s="37"/>
    </row>
    <row r="149" spans="3:25" x14ac:dyDescent="0.2">
      <c r="C149" s="37"/>
      <c r="D149" s="37"/>
      <c r="E149" s="37"/>
      <c r="I149" s="43"/>
      <c r="V149" s="37"/>
      <c r="W149" s="37"/>
      <c r="X149" s="37"/>
      <c r="Y149" s="37"/>
    </row>
    <row r="150" spans="3:25" x14ac:dyDescent="0.2">
      <c r="C150" s="37"/>
      <c r="D150" s="37"/>
      <c r="E150" s="37"/>
      <c r="I150" s="43"/>
      <c r="V150" s="37"/>
      <c r="W150" s="37"/>
      <c r="X150" s="37"/>
      <c r="Y150" s="37"/>
    </row>
    <row r="151" spans="3:25" x14ac:dyDescent="0.2">
      <c r="C151" s="37"/>
      <c r="D151" s="37"/>
      <c r="E151" s="37"/>
      <c r="I151" s="43"/>
      <c r="V151" s="37"/>
      <c r="W151" s="37"/>
      <c r="X151" s="37"/>
      <c r="Y151" s="37"/>
    </row>
    <row r="152" spans="3:25" x14ac:dyDescent="0.2">
      <c r="C152" s="37"/>
      <c r="D152" s="37"/>
      <c r="E152" s="37"/>
      <c r="I152" s="43"/>
      <c r="V152" s="37"/>
      <c r="W152" s="37"/>
      <c r="X152" s="37"/>
      <c r="Y152" s="37"/>
    </row>
    <row r="153" spans="3:25" x14ac:dyDescent="0.2">
      <c r="C153" s="37"/>
      <c r="D153" s="37"/>
      <c r="E153" s="37"/>
      <c r="I153" s="43"/>
      <c r="V153" s="37"/>
      <c r="W153" s="37"/>
      <c r="X153" s="37"/>
      <c r="Y153" s="37"/>
    </row>
    <row r="154" spans="3:25" x14ac:dyDescent="0.2">
      <c r="C154" s="37"/>
      <c r="D154" s="37"/>
      <c r="E154" s="37"/>
      <c r="I154" s="43"/>
      <c r="V154" s="37"/>
      <c r="W154" s="37"/>
      <c r="X154" s="37"/>
      <c r="Y154" s="37"/>
    </row>
    <row r="155" spans="3:25" x14ac:dyDescent="0.2">
      <c r="C155" s="37"/>
      <c r="D155" s="37"/>
      <c r="E155" s="37"/>
      <c r="I155" s="43"/>
      <c r="V155" s="37"/>
      <c r="W155" s="37"/>
      <c r="X155" s="37"/>
      <c r="Y155" s="37"/>
    </row>
    <row r="156" spans="3:25" x14ac:dyDescent="0.2">
      <c r="C156" s="37"/>
      <c r="D156" s="37"/>
      <c r="E156" s="37"/>
      <c r="I156" s="43"/>
      <c r="V156" s="37"/>
      <c r="W156" s="37"/>
      <c r="X156" s="37"/>
      <c r="Y156" s="37"/>
    </row>
    <row r="157" spans="3:25" x14ac:dyDescent="0.2">
      <c r="C157" s="37"/>
      <c r="D157" s="37"/>
      <c r="E157" s="37"/>
      <c r="I157" s="43"/>
      <c r="V157" s="37"/>
      <c r="W157" s="37"/>
      <c r="X157" s="37"/>
      <c r="Y157" s="37"/>
    </row>
    <row r="158" spans="3:25" x14ac:dyDescent="0.2">
      <c r="C158" s="37"/>
      <c r="D158" s="37"/>
      <c r="E158" s="37"/>
      <c r="I158" s="43"/>
      <c r="V158" s="37"/>
      <c r="W158" s="37"/>
      <c r="X158" s="37"/>
      <c r="Y158" s="37"/>
    </row>
    <row r="159" spans="3:25" x14ac:dyDescent="0.2">
      <c r="C159" s="37"/>
      <c r="D159" s="37"/>
      <c r="E159" s="37"/>
      <c r="I159" s="43"/>
      <c r="V159" s="37"/>
      <c r="W159" s="37"/>
      <c r="X159" s="37"/>
      <c r="Y159" s="37"/>
    </row>
    <row r="160" spans="3:25" x14ac:dyDescent="0.2">
      <c r="C160" s="37"/>
      <c r="D160" s="37"/>
      <c r="E160" s="37"/>
      <c r="I160" s="43"/>
      <c r="V160" s="37"/>
      <c r="W160" s="37"/>
      <c r="X160" s="37"/>
      <c r="Y160" s="37"/>
    </row>
    <row r="161" spans="3:25" x14ac:dyDescent="0.2">
      <c r="C161" s="37"/>
      <c r="D161" s="37"/>
      <c r="E161" s="37"/>
      <c r="I161" s="43"/>
      <c r="V161" s="37"/>
      <c r="W161" s="37"/>
      <c r="X161" s="37"/>
      <c r="Y161" s="37"/>
    </row>
    <row r="162" spans="3:25" x14ac:dyDescent="0.2">
      <c r="C162" s="37"/>
      <c r="D162" s="37"/>
      <c r="E162" s="37"/>
      <c r="I162" s="43"/>
      <c r="V162" s="37"/>
      <c r="W162" s="37"/>
      <c r="X162" s="37"/>
      <c r="Y162" s="37"/>
    </row>
    <row r="163" spans="3:25" x14ac:dyDescent="0.2">
      <c r="C163" s="37"/>
      <c r="D163" s="37"/>
      <c r="E163" s="37"/>
      <c r="I163" s="43"/>
      <c r="V163" s="37"/>
      <c r="W163" s="37"/>
      <c r="X163" s="37"/>
      <c r="Y163" s="37"/>
    </row>
    <row r="164" spans="3:25" x14ac:dyDescent="0.2">
      <c r="C164" s="37"/>
      <c r="D164" s="37"/>
      <c r="E164" s="37"/>
      <c r="I164" s="43"/>
      <c r="V164" s="37"/>
      <c r="W164" s="37"/>
      <c r="X164" s="37"/>
      <c r="Y164" s="37"/>
    </row>
    <row r="165" spans="3:25" x14ac:dyDescent="0.2">
      <c r="C165" s="37"/>
      <c r="D165" s="37"/>
      <c r="E165" s="37"/>
      <c r="I165" s="43"/>
      <c r="V165" s="37"/>
      <c r="W165" s="37"/>
      <c r="X165" s="37"/>
      <c r="Y165" s="37"/>
    </row>
    <row r="166" spans="3:25" x14ac:dyDescent="0.2">
      <c r="C166" s="37"/>
      <c r="D166" s="37"/>
      <c r="E166" s="37"/>
      <c r="I166" s="43"/>
      <c r="V166" s="37"/>
      <c r="W166" s="37"/>
      <c r="X166" s="37"/>
      <c r="Y166" s="37"/>
    </row>
    <row r="167" spans="3:25" x14ac:dyDescent="0.2">
      <c r="C167" s="37"/>
      <c r="D167" s="37"/>
      <c r="E167" s="37"/>
      <c r="I167" s="43"/>
      <c r="V167" s="37"/>
      <c r="W167" s="37"/>
      <c r="X167" s="37"/>
      <c r="Y167" s="37"/>
    </row>
    <row r="168" spans="3:25" x14ac:dyDescent="0.2">
      <c r="C168" s="37"/>
      <c r="D168" s="37"/>
      <c r="E168" s="37"/>
      <c r="I168" s="43"/>
      <c r="V168" s="37"/>
      <c r="W168" s="37"/>
      <c r="X168" s="37"/>
      <c r="Y168" s="37"/>
    </row>
    <row r="169" spans="3:25" x14ac:dyDescent="0.2">
      <c r="C169" s="37"/>
      <c r="D169" s="37"/>
      <c r="E169" s="37"/>
      <c r="I169" s="43"/>
      <c r="V169" s="37"/>
      <c r="W169" s="37"/>
      <c r="X169" s="37"/>
      <c r="Y169" s="37"/>
    </row>
    <row r="170" spans="3:25" x14ac:dyDescent="0.2">
      <c r="C170" s="37"/>
      <c r="D170" s="37"/>
      <c r="E170" s="37"/>
      <c r="I170" s="43"/>
      <c r="V170" s="37"/>
      <c r="W170" s="37"/>
      <c r="X170" s="37"/>
      <c r="Y170" s="37"/>
    </row>
    <row r="171" spans="3:25" x14ac:dyDescent="0.2">
      <c r="C171" s="37"/>
      <c r="D171" s="37"/>
      <c r="E171" s="37"/>
      <c r="I171" s="43"/>
      <c r="V171" s="37"/>
      <c r="W171" s="37"/>
      <c r="X171" s="37"/>
      <c r="Y171" s="37"/>
    </row>
    <row r="172" spans="3:25" x14ac:dyDescent="0.2">
      <c r="C172" s="37"/>
      <c r="D172" s="37"/>
      <c r="E172" s="37"/>
      <c r="I172" s="43"/>
      <c r="V172" s="37"/>
      <c r="W172" s="37"/>
      <c r="X172" s="37"/>
      <c r="Y172" s="37"/>
    </row>
    <row r="173" spans="3:25" x14ac:dyDescent="0.2">
      <c r="C173" s="37"/>
      <c r="D173" s="37"/>
      <c r="E173" s="37"/>
      <c r="I173" s="43"/>
      <c r="V173" s="37"/>
      <c r="W173" s="37"/>
      <c r="X173" s="37"/>
      <c r="Y173" s="37"/>
    </row>
    <row r="174" spans="3:25" x14ac:dyDescent="0.2">
      <c r="C174" s="37"/>
      <c r="D174" s="37"/>
      <c r="E174" s="37"/>
      <c r="I174" s="43"/>
      <c r="V174" s="37"/>
      <c r="W174" s="37"/>
      <c r="X174" s="37"/>
      <c r="Y174" s="37"/>
    </row>
    <row r="175" spans="3:25" x14ac:dyDescent="0.2">
      <c r="C175" s="37"/>
      <c r="D175" s="37"/>
      <c r="E175" s="37"/>
      <c r="I175" s="43"/>
      <c r="V175" s="37"/>
      <c r="W175" s="37"/>
      <c r="X175" s="37"/>
      <c r="Y175" s="37"/>
    </row>
    <row r="176" spans="3:25" x14ac:dyDescent="0.2">
      <c r="C176" s="37"/>
      <c r="D176" s="37"/>
      <c r="E176" s="37"/>
      <c r="I176" s="43"/>
      <c r="V176" s="37"/>
      <c r="W176" s="37"/>
      <c r="X176" s="37"/>
      <c r="Y176" s="37"/>
    </row>
    <row r="177" spans="3:25" x14ac:dyDescent="0.2">
      <c r="C177" s="37"/>
      <c r="D177" s="37"/>
      <c r="E177" s="37"/>
      <c r="I177" s="43"/>
      <c r="V177" s="37"/>
      <c r="W177" s="37"/>
      <c r="X177" s="37"/>
      <c r="Y177" s="37"/>
    </row>
    <row r="178" spans="3:25" x14ac:dyDescent="0.2">
      <c r="C178" s="37"/>
      <c r="D178" s="37"/>
      <c r="E178" s="37"/>
      <c r="I178" s="43"/>
      <c r="V178" s="37"/>
      <c r="W178" s="37"/>
      <c r="X178" s="37"/>
      <c r="Y178" s="37"/>
    </row>
    <row r="179" spans="3:25" x14ac:dyDescent="0.2">
      <c r="C179" s="37"/>
      <c r="D179" s="37"/>
      <c r="E179" s="37"/>
      <c r="I179" s="43"/>
      <c r="V179" s="37"/>
      <c r="W179" s="37"/>
      <c r="X179" s="37"/>
      <c r="Y179" s="37"/>
    </row>
    <row r="180" spans="3:25" x14ac:dyDescent="0.2">
      <c r="C180" s="37"/>
      <c r="D180" s="37"/>
      <c r="E180" s="37"/>
      <c r="I180" s="43"/>
      <c r="V180" s="37"/>
      <c r="W180" s="37"/>
      <c r="X180" s="37"/>
      <c r="Y180" s="37"/>
    </row>
    <row r="181" spans="3:25" x14ac:dyDescent="0.2">
      <c r="C181" s="37"/>
      <c r="D181" s="37"/>
      <c r="E181" s="37"/>
      <c r="I181" s="43"/>
      <c r="V181" s="37"/>
      <c r="W181" s="37"/>
      <c r="X181" s="37"/>
      <c r="Y181" s="37"/>
    </row>
  </sheetData>
  <autoFilter ref="A1:AE15"/>
  <customSheetViews>
    <customSheetView guid="{BA740DD0-A8D6-4FF1-911F-75E2817B4FB3}" fitToPage="1" hiddenColumns="1" showRuler="0" topLeftCell="B1">
      <pane ySplit="1" topLeftCell="A29" activePane="bottomLeft" state="frozenSplit"/>
      <selection pane="bottomLeft" activeCell="P40" sqref="P40"/>
      <pageMargins left="0.7" right="0.7" top="0.78740157499999996" bottom="0.78740157499999996" header="0.3" footer="0.3"/>
      <pageSetup paperSize="8" fitToHeight="0" orientation="landscape"/>
      <headerFooter alignWithMargins="0">
        <oddHeader>&amp;L&amp;9Prioritätenliste Investitionsplanung 2013 - 2016&amp;C&amp;9Kategorie 0&amp;R&amp;9Unabweisbare Investitionsauszahlungen wegen Gesetz, Verträgen, begonnene Großmaßnahmen</oddHeader>
        <oddFooter>&amp;L&amp;9Version vom &amp;D&amp;C&amp;9alle Werte in EUR&amp;R&amp;9Seite &amp;P von &amp;N</oddFooter>
      </headerFooter>
    </customSheetView>
  </customSheetViews>
  <mergeCells count="1">
    <mergeCell ref="B22:C22"/>
  </mergeCells>
  <phoneticPr fontId="17" type="noConversion"/>
  <conditionalFormatting sqref="Z2:AA2 Z4:AA5">
    <cfRule type="cellIs" dxfId="734" priority="11" operator="lessThan">
      <formula>0</formula>
    </cfRule>
    <cfRule type="cellIs" dxfId="733" priority="12" operator="greaterThan">
      <formula>0</formula>
    </cfRule>
    <cfRule type="cellIs" dxfId="732" priority="13" operator="equal">
      <formula>0</formula>
    </cfRule>
  </conditionalFormatting>
  <conditionalFormatting sqref="Z3:AA3">
    <cfRule type="cellIs" dxfId="731" priority="5" operator="lessThan">
      <formula>0</formula>
    </cfRule>
    <cfRule type="cellIs" dxfId="730" priority="6" operator="greaterThan">
      <formula>0</formula>
    </cfRule>
    <cfRule type="cellIs" dxfId="729" priority="7" operator="equal">
      <formula>0</formula>
    </cfRule>
  </conditionalFormatting>
  <conditionalFormatting sqref="Z6:AA13">
    <cfRule type="cellIs" dxfId="728" priority="2" operator="lessThan">
      <formula>0</formula>
    </cfRule>
    <cfRule type="cellIs" dxfId="727" priority="3" operator="greaterThan">
      <formula>0</formula>
    </cfRule>
    <cfRule type="cellIs" dxfId="726" priority="4" operator="equal">
      <formula>0</formula>
    </cfRule>
  </conditionalFormatting>
  <conditionalFormatting sqref="A12:U13">
    <cfRule type="expression" dxfId="725" priority="1">
      <formula>ISBLANK(A12:U21)</formula>
    </cfRule>
  </conditionalFormatting>
  <conditionalFormatting sqref="A2:U2 A10:U11">
    <cfRule type="expression" dxfId="724" priority="131">
      <formula>ISBLANK(A2:U12)</formula>
    </cfRule>
  </conditionalFormatting>
  <conditionalFormatting sqref="A3:U9">
    <cfRule type="expression" dxfId="723" priority="157">
      <formula>ISBLANK(A3:U14)</formula>
    </cfRule>
  </conditionalFormatting>
  <pageMargins left="0.51181102362204722" right="0.11811023622047245" top="0.55118110236220474" bottom="0.55118110236220474" header="0.31496062992125984" footer="0.31496062992125984"/>
  <pageSetup paperSize="8" scale="86" fitToHeight="0" orientation="landscape" r:id="rId1"/>
  <headerFooter alignWithMargins="0">
    <oddHeader>&amp;L&amp;9Prioritätenliste Investitionsplanung 2020 - 2023&amp;C&amp;"Arial,Fett"&amp;11Kategorie 1&amp;R&amp;9Unabweisbare Investitionsauszahlungen wegen Gesetz, Verträgen, begonnene Großmaßnahmen</oddHeader>
    <oddFooter>&amp;L&amp;9Version vom &amp;D&amp;C&amp;9alle Werte in EUR&amp;R&amp;9Seite &amp;P von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E92"/>
  <sheetViews>
    <sheetView showGridLines="0" zoomScaleNormal="100" zoomScaleSheetLayoutView="100" zoomScalePageLayoutView="85" workbookViewId="0">
      <pane xSplit="11" ySplit="1" topLeftCell="L2" activePane="bottomRight" state="frozen"/>
      <selection activeCell="O60" sqref="O2:O60"/>
      <selection pane="topRight" activeCell="O60" sqref="O2:O60"/>
      <selection pane="bottomLeft" activeCell="O60" sqref="O2:O60"/>
      <selection pane="bottomRight" activeCell="Z50" sqref="Z50"/>
    </sheetView>
  </sheetViews>
  <sheetFormatPr baseColWidth="10" defaultColWidth="11.42578125" defaultRowHeight="12.75" x14ac:dyDescent="0.2"/>
  <cols>
    <col min="1" max="1" width="4.85546875" style="37" customWidth="1"/>
    <col min="2" max="2" width="5.42578125" style="42" customWidth="1"/>
    <col min="3" max="3" width="10.140625" style="42" customWidth="1"/>
    <col min="4" max="5" width="12.85546875" style="42" hidden="1" customWidth="1"/>
    <col min="6" max="6" width="12.85546875" style="132" hidden="1" customWidth="1"/>
    <col min="7" max="7" width="12.85546875" style="42" hidden="1" customWidth="1"/>
    <col min="8" max="8" width="21" style="42" customWidth="1"/>
    <col min="9" max="9" width="25" style="118" customWidth="1"/>
    <col min="10" max="10" width="27" style="43" customWidth="1"/>
    <col min="11" max="11" width="47" style="43" customWidth="1"/>
    <col min="12" max="13" width="16.7109375" style="125" customWidth="1"/>
    <col min="14" max="16" width="13.7109375" style="37" customWidth="1"/>
    <col min="17" max="17" width="13.5703125" style="37" customWidth="1" collapsed="1"/>
    <col min="18" max="19" width="13.7109375" style="37" customWidth="1"/>
    <col min="20" max="20" width="13.7109375" style="37" customWidth="1" collapsed="1"/>
    <col min="21" max="21" width="13.7109375" style="37" customWidth="1"/>
    <col min="22" max="25" width="12.7109375" style="41" hidden="1" customWidth="1"/>
    <col min="26" max="27" width="17.42578125" style="37" customWidth="1"/>
    <col min="28" max="30" width="12" style="37" customWidth="1"/>
    <col min="31" max="31" width="14.7109375" style="37" customWidth="1"/>
    <col min="32" max="32" width="11.42578125" style="37" customWidth="1"/>
    <col min="33" max="16384" width="11.42578125" style="37"/>
  </cols>
  <sheetData>
    <row r="1" spans="1:31" s="33" customFormat="1" ht="78.75" x14ac:dyDescent="0.2">
      <c r="A1" s="159" t="s">
        <v>54</v>
      </c>
      <c r="B1" s="160" t="s">
        <v>1</v>
      </c>
      <c r="C1" s="160" t="s">
        <v>2</v>
      </c>
      <c r="D1" s="160" t="s">
        <v>644</v>
      </c>
      <c r="E1" s="160" t="s">
        <v>643</v>
      </c>
      <c r="F1" s="161" t="s">
        <v>647</v>
      </c>
      <c r="G1" s="160" t="s">
        <v>648</v>
      </c>
      <c r="H1" s="160" t="s">
        <v>0</v>
      </c>
      <c r="I1" s="162" t="s">
        <v>53</v>
      </c>
      <c r="J1" s="163" t="s">
        <v>30</v>
      </c>
      <c r="K1" s="164" t="s">
        <v>33</v>
      </c>
      <c r="L1" s="159" t="s">
        <v>15</v>
      </c>
      <c r="M1" s="232" t="s">
        <v>16</v>
      </c>
      <c r="N1" s="159" t="s">
        <v>20</v>
      </c>
      <c r="O1" s="207" t="s">
        <v>21</v>
      </c>
      <c r="P1" s="207" t="s">
        <v>28</v>
      </c>
      <c r="Q1" s="207" t="s">
        <v>29</v>
      </c>
      <c r="R1" s="207" t="s">
        <v>56</v>
      </c>
      <c r="S1" s="207" t="s">
        <v>57</v>
      </c>
      <c r="T1" s="207" t="s">
        <v>58</v>
      </c>
      <c r="U1" s="232" t="s">
        <v>59</v>
      </c>
      <c r="V1" s="216" t="s">
        <v>60</v>
      </c>
      <c r="W1" s="207" t="s">
        <v>61</v>
      </c>
      <c r="X1" s="207" t="s">
        <v>64</v>
      </c>
      <c r="Y1" s="245" t="s">
        <v>65</v>
      </c>
      <c r="Z1" s="168" t="s">
        <v>66</v>
      </c>
      <c r="AA1" s="170" t="s">
        <v>67</v>
      </c>
      <c r="AB1" s="208" t="s">
        <v>31</v>
      </c>
      <c r="AC1" s="163" t="s">
        <v>62</v>
      </c>
      <c r="AD1" s="163" t="s">
        <v>63</v>
      </c>
      <c r="AE1" s="164" t="s">
        <v>32</v>
      </c>
    </row>
    <row r="2" spans="1:31" s="121" customFormat="1" ht="236.25" x14ac:dyDescent="0.2">
      <c r="A2" s="225">
        <v>1</v>
      </c>
      <c r="B2" s="226">
        <v>16</v>
      </c>
      <c r="C2" s="227">
        <v>5111000</v>
      </c>
      <c r="D2" s="227" t="s">
        <v>642</v>
      </c>
      <c r="E2" s="227">
        <v>7856100</v>
      </c>
      <c r="F2" s="228">
        <v>710001</v>
      </c>
      <c r="G2" s="227" t="s">
        <v>642</v>
      </c>
      <c r="H2" s="226" t="s">
        <v>671</v>
      </c>
      <c r="I2" s="229" t="str">
        <f>VLOOKUP(C2,Produkte!$A$1:$B$250,2,0)</f>
        <v>Fortführung/Erneuerung Liegenschaftskataster</v>
      </c>
      <c r="J2" s="230" t="s">
        <v>129</v>
      </c>
      <c r="K2" s="231" t="s">
        <v>130</v>
      </c>
      <c r="L2" s="174">
        <f>N2+P2+R2+T2+V2+X2</f>
        <v>0</v>
      </c>
      <c r="M2" s="175">
        <f>O2+Q2+S2+U2+W2</f>
        <v>40000</v>
      </c>
      <c r="N2" s="238">
        <v>0</v>
      </c>
      <c r="O2" s="206">
        <v>40000</v>
      </c>
      <c r="P2" s="165">
        <v>0</v>
      </c>
      <c r="Q2" s="206">
        <v>0</v>
      </c>
      <c r="R2" s="165">
        <v>0</v>
      </c>
      <c r="S2" s="206">
        <v>0</v>
      </c>
      <c r="T2" s="165">
        <v>0</v>
      </c>
      <c r="U2" s="239">
        <v>0</v>
      </c>
      <c r="V2" s="172">
        <v>0</v>
      </c>
      <c r="W2" s="206">
        <v>0</v>
      </c>
      <c r="X2" s="165">
        <v>0</v>
      </c>
      <c r="Y2" s="246">
        <v>0</v>
      </c>
      <c r="Z2" s="247">
        <f>Gesamt!E23+'Kat 2'!N2-'Kat 2'!O2</f>
        <v>435500.080846</v>
      </c>
      <c r="AA2" s="248">
        <f>Gesamt!G23+'Kat 2'!P2-'Kat 2'!Q2</f>
        <v>285099.99998592498</v>
      </c>
      <c r="AB2" s="254">
        <v>0</v>
      </c>
      <c r="AC2" s="255">
        <v>0</v>
      </c>
      <c r="AD2" s="255">
        <v>0</v>
      </c>
      <c r="AE2" s="256"/>
    </row>
    <row r="3" spans="1:31" s="121" customFormat="1" ht="67.5" x14ac:dyDescent="0.2">
      <c r="A3" s="148">
        <v>2</v>
      </c>
      <c r="B3" s="202" t="s">
        <v>628</v>
      </c>
      <c r="C3" s="138">
        <v>2310104</v>
      </c>
      <c r="D3" s="138" t="s">
        <v>642</v>
      </c>
      <c r="E3" s="138">
        <v>7857100</v>
      </c>
      <c r="F3" s="203">
        <v>822000</v>
      </c>
      <c r="G3" s="138" t="s">
        <v>642</v>
      </c>
      <c r="H3" s="202" t="s">
        <v>722</v>
      </c>
      <c r="I3" s="204" t="str">
        <f>VLOOKUP(C3,Produkte!$A$1:$B$250,2,0)</f>
        <v>Regionales Berufliches Bildungszentrum Greifswald</v>
      </c>
      <c r="J3" s="205" t="s">
        <v>319</v>
      </c>
      <c r="K3" s="217" t="s">
        <v>320</v>
      </c>
      <c r="L3" s="176">
        <f t="shared" ref="L3:L61" si="0">N3+P3+R3+T3+V3+X3</f>
        <v>0</v>
      </c>
      <c r="M3" s="177">
        <f t="shared" ref="M3:M61" si="1">O3+Q3+S3+U3+W3</f>
        <v>46600</v>
      </c>
      <c r="N3" s="240">
        <v>0</v>
      </c>
      <c r="O3" s="146">
        <v>46600</v>
      </c>
      <c r="P3" s="143">
        <v>0</v>
      </c>
      <c r="Q3" s="146">
        <v>0</v>
      </c>
      <c r="R3" s="143">
        <v>0</v>
      </c>
      <c r="S3" s="146">
        <v>0</v>
      </c>
      <c r="T3" s="143">
        <v>0</v>
      </c>
      <c r="U3" s="241">
        <v>0</v>
      </c>
      <c r="V3" s="173">
        <v>0</v>
      </c>
      <c r="W3" s="146">
        <v>0</v>
      </c>
      <c r="X3" s="143">
        <v>0</v>
      </c>
      <c r="Y3" s="191">
        <v>0</v>
      </c>
      <c r="Z3" s="249">
        <f>Z2+N3-O3</f>
        <v>388900.080846</v>
      </c>
      <c r="AA3" s="250">
        <f>AA2+P3-Q3</f>
        <v>285099.99998592498</v>
      </c>
      <c r="AB3" s="240">
        <v>0</v>
      </c>
      <c r="AC3" s="143">
        <v>0</v>
      </c>
      <c r="AD3" s="143">
        <v>0</v>
      </c>
      <c r="AE3" s="257"/>
    </row>
    <row r="4" spans="1:31" s="121" customFormat="1" ht="56.25" x14ac:dyDescent="0.2">
      <c r="A4" s="148">
        <v>3</v>
      </c>
      <c r="B4" s="202" t="s">
        <v>628</v>
      </c>
      <c r="C4" s="138">
        <v>2310102</v>
      </c>
      <c r="D4" s="138" t="s">
        <v>642</v>
      </c>
      <c r="E4" s="138">
        <v>7857100</v>
      </c>
      <c r="F4" s="203">
        <v>822000</v>
      </c>
      <c r="G4" s="138" t="s">
        <v>642</v>
      </c>
      <c r="H4" s="202" t="s">
        <v>705</v>
      </c>
      <c r="I4" s="204" t="str">
        <f>VLOOKUP(C4,Produkte!$A$1:$B$250,2,0)</f>
        <v>Regionales Berufliches Bildungszentrum Wolgast - Torgelow - Standort Torgelow</v>
      </c>
      <c r="J4" s="205" t="s">
        <v>319</v>
      </c>
      <c r="K4" s="217" t="s">
        <v>321</v>
      </c>
      <c r="L4" s="176">
        <f t="shared" si="0"/>
        <v>0</v>
      </c>
      <c r="M4" s="177">
        <f t="shared" si="1"/>
        <v>25400</v>
      </c>
      <c r="N4" s="240">
        <v>0</v>
      </c>
      <c r="O4" s="146">
        <v>10500</v>
      </c>
      <c r="P4" s="143">
        <v>0</v>
      </c>
      <c r="Q4" s="146">
        <v>2500</v>
      </c>
      <c r="R4" s="143">
        <v>0</v>
      </c>
      <c r="S4" s="146">
        <v>12400</v>
      </c>
      <c r="T4" s="143">
        <v>0</v>
      </c>
      <c r="U4" s="241">
        <v>0</v>
      </c>
      <c r="V4" s="173">
        <v>0</v>
      </c>
      <c r="W4" s="146">
        <v>0</v>
      </c>
      <c r="X4" s="143">
        <v>0</v>
      </c>
      <c r="Y4" s="191">
        <v>0</v>
      </c>
      <c r="Z4" s="249">
        <f t="shared" ref="Z4:Z50" si="2">Z3+N4-O4</f>
        <v>378400.080846</v>
      </c>
      <c r="AA4" s="250">
        <f t="shared" ref="AA4:AA50" si="3">AA3+P4-Q4</f>
        <v>282599.99998592498</v>
      </c>
      <c r="AB4" s="240">
        <v>0</v>
      </c>
      <c r="AC4" s="143">
        <v>0</v>
      </c>
      <c r="AD4" s="143">
        <v>0</v>
      </c>
      <c r="AE4" s="257"/>
    </row>
    <row r="5" spans="1:31" s="121" customFormat="1" ht="33.75" x14ac:dyDescent="0.2">
      <c r="A5" s="148">
        <v>4</v>
      </c>
      <c r="B5" s="202" t="s">
        <v>628</v>
      </c>
      <c r="C5" s="138">
        <v>2310103</v>
      </c>
      <c r="D5" s="138" t="s">
        <v>642</v>
      </c>
      <c r="E5" s="138">
        <v>7857100</v>
      </c>
      <c r="F5" s="203">
        <v>822000</v>
      </c>
      <c r="G5" s="138" t="s">
        <v>642</v>
      </c>
      <c r="H5" s="202" t="s">
        <v>721</v>
      </c>
      <c r="I5" s="204" t="str">
        <f>VLOOKUP(C5,Produkte!$A$1:$B$250,2,0)</f>
        <v>Regionales Berufliches Bildungszentrum Wolgast - Torgelow - Standort Wolgast</v>
      </c>
      <c r="J5" s="205" t="s">
        <v>322</v>
      </c>
      <c r="K5" s="217" t="s">
        <v>323</v>
      </c>
      <c r="L5" s="176">
        <f t="shared" si="0"/>
        <v>0</v>
      </c>
      <c r="M5" s="177">
        <f t="shared" si="1"/>
        <v>13000</v>
      </c>
      <c r="N5" s="240">
        <v>0</v>
      </c>
      <c r="O5" s="146">
        <v>6500</v>
      </c>
      <c r="P5" s="143">
        <v>0</v>
      </c>
      <c r="Q5" s="146">
        <v>6500</v>
      </c>
      <c r="R5" s="143">
        <v>0</v>
      </c>
      <c r="S5" s="146">
        <v>0</v>
      </c>
      <c r="T5" s="143">
        <v>0</v>
      </c>
      <c r="U5" s="241">
        <v>0</v>
      </c>
      <c r="V5" s="173">
        <v>0</v>
      </c>
      <c r="W5" s="146">
        <v>0</v>
      </c>
      <c r="X5" s="143">
        <v>0</v>
      </c>
      <c r="Y5" s="191">
        <v>0</v>
      </c>
      <c r="Z5" s="249">
        <f t="shared" si="2"/>
        <v>371900.080846</v>
      </c>
      <c r="AA5" s="250">
        <f t="shared" si="3"/>
        <v>276099.99998592498</v>
      </c>
      <c r="AB5" s="240">
        <v>0</v>
      </c>
      <c r="AC5" s="143">
        <v>0</v>
      </c>
      <c r="AD5" s="143">
        <v>0</v>
      </c>
      <c r="AE5" s="257"/>
    </row>
    <row r="6" spans="1:31" s="121" customFormat="1" ht="11.25" x14ac:dyDescent="0.2">
      <c r="A6" s="148">
        <v>5</v>
      </c>
      <c r="B6" s="202" t="s">
        <v>628</v>
      </c>
      <c r="C6" s="138">
        <v>2170107</v>
      </c>
      <c r="D6" s="138" t="s">
        <v>642</v>
      </c>
      <c r="E6" s="138">
        <v>7857100</v>
      </c>
      <c r="F6" s="203">
        <v>822000</v>
      </c>
      <c r="G6" s="138" t="s">
        <v>642</v>
      </c>
      <c r="H6" s="202" t="s">
        <v>711</v>
      </c>
      <c r="I6" s="204" t="str">
        <f>VLOOKUP(C6,Produkte!$A$1:$B$250,2,0)</f>
        <v>Gymnasium Wolgast</v>
      </c>
      <c r="J6" s="205" t="s">
        <v>324</v>
      </c>
      <c r="K6" s="217" t="s">
        <v>325</v>
      </c>
      <c r="L6" s="176">
        <f t="shared" si="0"/>
        <v>0</v>
      </c>
      <c r="M6" s="177">
        <f t="shared" si="1"/>
        <v>1500</v>
      </c>
      <c r="N6" s="240">
        <v>0</v>
      </c>
      <c r="O6" s="146">
        <v>1500</v>
      </c>
      <c r="P6" s="143">
        <v>0</v>
      </c>
      <c r="Q6" s="146">
        <v>0</v>
      </c>
      <c r="R6" s="143">
        <v>0</v>
      </c>
      <c r="S6" s="146">
        <v>0</v>
      </c>
      <c r="T6" s="143">
        <v>0</v>
      </c>
      <c r="U6" s="241">
        <v>0</v>
      </c>
      <c r="V6" s="173">
        <v>0</v>
      </c>
      <c r="W6" s="146">
        <v>0</v>
      </c>
      <c r="X6" s="143">
        <v>0</v>
      </c>
      <c r="Y6" s="191">
        <v>0</v>
      </c>
      <c r="Z6" s="249">
        <f t="shared" si="2"/>
        <v>370400.080846</v>
      </c>
      <c r="AA6" s="250">
        <f t="shared" si="3"/>
        <v>276099.99998592498</v>
      </c>
      <c r="AB6" s="240">
        <v>0</v>
      </c>
      <c r="AC6" s="143">
        <v>0</v>
      </c>
      <c r="AD6" s="143">
        <v>0</v>
      </c>
      <c r="AE6" s="257"/>
    </row>
    <row r="7" spans="1:31" s="121" customFormat="1" ht="22.5" x14ac:dyDescent="0.2">
      <c r="A7" s="148">
        <v>6</v>
      </c>
      <c r="B7" s="202" t="s">
        <v>628</v>
      </c>
      <c r="C7" s="138">
        <v>2170106</v>
      </c>
      <c r="D7" s="138" t="s">
        <v>642</v>
      </c>
      <c r="E7" s="138">
        <v>7857100</v>
      </c>
      <c r="F7" s="203">
        <v>822000</v>
      </c>
      <c r="G7" s="138" t="s">
        <v>642</v>
      </c>
      <c r="H7" s="202" t="s">
        <v>710</v>
      </c>
      <c r="I7" s="204" t="str">
        <f>VLOOKUP(C7,Produkte!$A$1:$B$250,2,0)</f>
        <v>Gymnasium Anklam</v>
      </c>
      <c r="J7" s="205" t="s">
        <v>326</v>
      </c>
      <c r="K7" s="217" t="s">
        <v>327</v>
      </c>
      <c r="L7" s="176">
        <f t="shared" si="0"/>
        <v>0</v>
      </c>
      <c r="M7" s="177">
        <f t="shared" si="1"/>
        <v>32000</v>
      </c>
      <c r="N7" s="240">
        <v>0</v>
      </c>
      <c r="O7" s="146">
        <v>8000</v>
      </c>
      <c r="P7" s="143">
        <v>0</v>
      </c>
      <c r="Q7" s="146">
        <v>8000</v>
      </c>
      <c r="R7" s="143">
        <v>0</v>
      </c>
      <c r="S7" s="146">
        <v>8000</v>
      </c>
      <c r="T7" s="143">
        <v>0</v>
      </c>
      <c r="U7" s="241">
        <v>8000</v>
      </c>
      <c r="V7" s="173">
        <v>0</v>
      </c>
      <c r="W7" s="146">
        <v>0</v>
      </c>
      <c r="X7" s="143">
        <v>0</v>
      </c>
      <c r="Y7" s="191">
        <v>0</v>
      </c>
      <c r="Z7" s="249">
        <f t="shared" si="2"/>
        <v>362400.080846</v>
      </c>
      <c r="AA7" s="250">
        <f t="shared" si="3"/>
        <v>268099.99998592498</v>
      </c>
      <c r="AB7" s="240">
        <v>0</v>
      </c>
      <c r="AC7" s="143">
        <v>0</v>
      </c>
      <c r="AD7" s="143">
        <v>0</v>
      </c>
      <c r="AE7" s="258"/>
    </row>
    <row r="8" spans="1:31" s="121" customFormat="1" ht="45" x14ac:dyDescent="0.2">
      <c r="A8" s="148">
        <v>7</v>
      </c>
      <c r="B8" s="202" t="s">
        <v>628</v>
      </c>
      <c r="C8" s="138">
        <v>2170108</v>
      </c>
      <c r="D8" s="138" t="s">
        <v>642</v>
      </c>
      <c r="E8" s="138">
        <v>7857100</v>
      </c>
      <c r="F8" s="203">
        <v>822000</v>
      </c>
      <c r="G8" s="138" t="s">
        <v>642</v>
      </c>
      <c r="H8" s="202" t="s">
        <v>712</v>
      </c>
      <c r="I8" s="204" t="str">
        <f>VLOOKUP(C8,Produkte!$A$1:$B$250,2,0)</f>
        <v>Schlossgymnasium Gützkow</v>
      </c>
      <c r="J8" s="205" t="s">
        <v>329</v>
      </c>
      <c r="K8" s="217" t="s">
        <v>726</v>
      </c>
      <c r="L8" s="176">
        <f t="shared" si="0"/>
        <v>0</v>
      </c>
      <c r="M8" s="177">
        <f t="shared" si="1"/>
        <v>8200</v>
      </c>
      <c r="N8" s="240">
        <v>0</v>
      </c>
      <c r="O8" s="146">
        <v>0</v>
      </c>
      <c r="P8" s="143">
        <v>0</v>
      </c>
      <c r="Q8" s="146">
        <v>6900</v>
      </c>
      <c r="R8" s="143">
        <v>0</v>
      </c>
      <c r="S8" s="146">
        <v>0</v>
      </c>
      <c r="T8" s="143">
        <v>0</v>
      </c>
      <c r="U8" s="241">
        <v>1300</v>
      </c>
      <c r="V8" s="173">
        <v>0</v>
      </c>
      <c r="W8" s="146">
        <v>0</v>
      </c>
      <c r="X8" s="143">
        <v>0</v>
      </c>
      <c r="Y8" s="191">
        <v>0</v>
      </c>
      <c r="Z8" s="249">
        <f t="shared" si="2"/>
        <v>362400.080846</v>
      </c>
      <c r="AA8" s="250">
        <f t="shared" si="3"/>
        <v>261199.99998592498</v>
      </c>
      <c r="AB8" s="240">
        <v>0</v>
      </c>
      <c r="AC8" s="143">
        <v>0</v>
      </c>
      <c r="AD8" s="143">
        <v>0</v>
      </c>
      <c r="AE8" s="257"/>
    </row>
    <row r="9" spans="1:31" s="121" customFormat="1" ht="67.5" x14ac:dyDescent="0.2">
      <c r="A9" s="148">
        <v>8</v>
      </c>
      <c r="B9" s="202" t="s">
        <v>628</v>
      </c>
      <c r="C9" s="138">
        <v>2210102</v>
      </c>
      <c r="D9" s="138" t="s">
        <v>642</v>
      </c>
      <c r="E9" s="138">
        <v>7857100</v>
      </c>
      <c r="F9" s="203">
        <v>822000</v>
      </c>
      <c r="G9" s="138" t="s">
        <v>642</v>
      </c>
      <c r="H9" s="202" t="s">
        <v>713</v>
      </c>
      <c r="I9" s="204" t="str">
        <f>VLOOKUP(C9,Produkte!$A$1:$B$250,2,0)</f>
        <v>Randow - Schule Löcknitz</v>
      </c>
      <c r="J9" s="205" t="s">
        <v>329</v>
      </c>
      <c r="K9" s="217" t="s">
        <v>330</v>
      </c>
      <c r="L9" s="176">
        <f t="shared" si="0"/>
        <v>0</v>
      </c>
      <c r="M9" s="177">
        <f t="shared" si="1"/>
        <v>28600</v>
      </c>
      <c r="N9" s="240">
        <v>0</v>
      </c>
      <c r="O9" s="146">
        <v>15100</v>
      </c>
      <c r="P9" s="143">
        <v>0</v>
      </c>
      <c r="Q9" s="146">
        <v>13500</v>
      </c>
      <c r="R9" s="143">
        <v>0</v>
      </c>
      <c r="S9" s="146">
        <v>0</v>
      </c>
      <c r="T9" s="143">
        <v>0</v>
      </c>
      <c r="U9" s="241">
        <v>0</v>
      </c>
      <c r="V9" s="173">
        <v>0</v>
      </c>
      <c r="W9" s="146">
        <v>0</v>
      </c>
      <c r="X9" s="143">
        <v>0</v>
      </c>
      <c r="Y9" s="191">
        <v>0</v>
      </c>
      <c r="Z9" s="249">
        <f t="shared" si="2"/>
        <v>347300.080846</v>
      </c>
      <c r="AA9" s="250">
        <f t="shared" si="3"/>
        <v>247699.99998592498</v>
      </c>
      <c r="AB9" s="240">
        <v>0</v>
      </c>
      <c r="AC9" s="143">
        <v>0</v>
      </c>
      <c r="AD9" s="143">
        <v>0</v>
      </c>
      <c r="AE9" s="257"/>
    </row>
    <row r="10" spans="1:31" s="121" customFormat="1" ht="22.5" x14ac:dyDescent="0.2">
      <c r="A10" s="148">
        <v>9</v>
      </c>
      <c r="B10" s="202" t="s">
        <v>628</v>
      </c>
      <c r="C10" s="138">
        <v>2210103</v>
      </c>
      <c r="D10" s="138" t="s">
        <v>642</v>
      </c>
      <c r="E10" s="138">
        <v>7857100</v>
      </c>
      <c r="F10" s="203">
        <v>822000</v>
      </c>
      <c r="G10" s="138" t="s">
        <v>642</v>
      </c>
      <c r="H10" s="202" t="s">
        <v>714</v>
      </c>
      <c r="I10" s="204" t="str">
        <f>VLOOKUP(C10,Produkte!$A$1:$B$250,2,0)</f>
        <v>Förderschule Ferdinandshof</v>
      </c>
      <c r="J10" s="205" t="s">
        <v>329</v>
      </c>
      <c r="K10" s="217" t="s">
        <v>332</v>
      </c>
      <c r="L10" s="176">
        <f t="shared" si="0"/>
        <v>0</v>
      </c>
      <c r="M10" s="177">
        <f t="shared" si="1"/>
        <v>22500</v>
      </c>
      <c r="N10" s="240">
        <v>0</v>
      </c>
      <c r="O10" s="146">
        <v>0</v>
      </c>
      <c r="P10" s="143">
        <v>0</v>
      </c>
      <c r="Q10" s="146">
        <v>0</v>
      </c>
      <c r="R10" s="143">
        <v>0</v>
      </c>
      <c r="S10" s="146">
        <v>2500</v>
      </c>
      <c r="T10" s="143">
        <v>0</v>
      </c>
      <c r="U10" s="241">
        <v>20000</v>
      </c>
      <c r="V10" s="173">
        <v>0</v>
      </c>
      <c r="W10" s="146">
        <v>0</v>
      </c>
      <c r="X10" s="143">
        <v>0</v>
      </c>
      <c r="Y10" s="191">
        <v>0</v>
      </c>
      <c r="Z10" s="249">
        <f t="shared" si="2"/>
        <v>347300.080846</v>
      </c>
      <c r="AA10" s="250">
        <f t="shared" si="3"/>
        <v>247699.99998592498</v>
      </c>
      <c r="AB10" s="240">
        <v>0</v>
      </c>
      <c r="AC10" s="143">
        <v>0</v>
      </c>
      <c r="AD10" s="143">
        <v>0</v>
      </c>
      <c r="AE10" s="257"/>
    </row>
    <row r="11" spans="1:31" s="121" customFormat="1" ht="22.5" x14ac:dyDescent="0.2">
      <c r="A11" s="148">
        <v>10</v>
      </c>
      <c r="B11" s="202" t="s">
        <v>628</v>
      </c>
      <c r="C11" s="138">
        <v>2210105</v>
      </c>
      <c r="D11" s="138" t="s">
        <v>642</v>
      </c>
      <c r="E11" s="138">
        <v>7857100</v>
      </c>
      <c r="F11" s="203">
        <v>822000</v>
      </c>
      <c r="G11" s="138" t="s">
        <v>642</v>
      </c>
      <c r="H11" s="202" t="s">
        <v>717</v>
      </c>
      <c r="I11" s="204" t="str">
        <f>VLOOKUP(C11,Produkte!$A$1:$B$250,2,0)</f>
        <v>Sonderpädagogisches Förderzentrum Eggesin</v>
      </c>
      <c r="J11" s="205" t="s">
        <v>333</v>
      </c>
      <c r="K11" s="217" t="s">
        <v>334</v>
      </c>
      <c r="L11" s="176">
        <f t="shared" si="0"/>
        <v>0</v>
      </c>
      <c r="M11" s="177">
        <f t="shared" si="1"/>
        <v>4300</v>
      </c>
      <c r="N11" s="240">
        <v>0</v>
      </c>
      <c r="O11" s="146">
        <v>4300</v>
      </c>
      <c r="P11" s="143">
        <v>0</v>
      </c>
      <c r="Q11" s="146">
        <v>0</v>
      </c>
      <c r="R11" s="143">
        <v>0</v>
      </c>
      <c r="S11" s="146">
        <v>0</v>
      </c>
      <c r="T11" s="143">
        <v>0</v>
      </c>
      <c r="U11" s="241">
        <v>0</v>
      </c>
      <c r="V11" s="173">
        <v>0</v>
      </c>
      <c r="W11" s="146">
        <v>0</v>
      </c>
      <c r="X11" s="143">
        <v>0</v>
      </c>
      <c r="Y11" s="191">
        <v>0</v>
      </c>
      <c r="Z11" s="249">
        <f t="shared" si="2"/>
        <v>343000.080846</v>
      </c>
      <c r="AA11" s="250">
        <f t="shared" si="3"/>
        <v>247699.99998592498</v>
      </c>
      <c r="AB11" s="240">
        <v>0</v>
      </c>
      <c r="AC11" s="143">
        <v>0</v>
      </c>
      <c r="AD11" s="143">
        <v>0</v>
      </c>
      <c r="AE11" s="257"/>
    </row>
    <row r="12" spans="1:31" s="121" customFormat="1" ht="33.75" x14ac:dyDescent="0.2">
      <c r="A12" s="148">
        <v>11</v>
      </c>
      <c r="B12" s="202" t="s">
        <v>628</v>
      </c>
      <c r="C12" s="138">
        <v>2210106</v>
      </c>
      <c r="D12" s="138" t="s">
        <v>642</v>
      </c>
      <c r="E12" s="138">
        <v>7857100</v>
      </c>
      <c r="F12" s="203">
        <v>822000</v>
      </c>
      <c r="G12" s="138" t="s">
        <v>642</v>
      </c>
      <c r="H12" s="202" t="s">
        <v>718</v>
      </c>
      <c r="I12" s="204" t="str">
        <f>VLOOKUP(C12,Produkte!$A$1:$B$250,2,0)</f>
        <v>Förderzentrum Biberburg Anklam</v>
      </c>
      <c r="J12" s="205" t="s">
        <v>336</v>
      </c>
      <c r="K12" s="217" t="s">
        <v>727</v>
      </c>
      <c r="L12" s="176">
        <f t="shared" si="0"/>
        <v>0</v>
      </c>
      <c r="M12" s="177">
        <f t="shared" si="1"/>
        <v>10600</v>
      </c>
      <c r="N12" s="240">
        <v>0</v>
      </c>
      <c r="O12" s="146">
        <v>0</v>
      </c>
      <c r="P12" s="143">
        <v>0</v>
      </c>
      <c r="Q12" s="146">
        <v>10600</v>
      </c>
      <c r="R12" s="143">
        <v>0</v>
      </c>
      <c r="S12" s="146">
        <v>0</v>
      </c>
      <c r="T12" s="143">
        <v>0</v>
      </c>
      <c r="U12" s="241">
        <v>0</v>
      </c>
      <c r="V12" s="173">
        <v>0</v>
      </c>
      <c r="W12" s="146">
        <v>0</v>
      </c>
      <c r="X12" s="143">
        <v>0</v>
      </c>
      <c r="Y12" s="191">
        <v>0</v>
      </c>
      <c r="Z12" s="249">
        <f t="shared" si="2"/>
        <v>343000.080846</v>
      </c>
      <c r="AA12" s="250">
        <f t="shared" si="3"/>
        <v>237099.99998592498</v>
      </c>
      <c r="AB12" s="240">
        <v>0</v>
      </c>
      <c r="AC12" s="143">
        <v>0</v>
      </c>
      <c r="AD12" s="143">
        <v>0</v>
      </c>
      <c r="AE12" s="257"/>
    </row>
    <row r="13" spans="1:31" s="121" customFormat="1" ht="11.25" x14ac:dyDescent="0.2">
      <c r="A13" s="148">
        <v>12</v>
      </c>
      <c r="B13" s="202" t="s">
        <v>628</v>
      </c>
      <c r="C13" s="138">
        <v>2210109</v>
      </c>
      <c r="D13" s="138" t="s">
        <v>642</v>
      </c>
      <c r="E13" s="138">
        <v>7857100</v>
      </c>
      <c r="F13" s="203">
        <v>822000</v>
      </c>
      <c r="G13" s="138" t="s">
        <v>642</v>
      </c>
      <c r="H13" s="202" t="s">
        <v>719</v>
      </c>
      <c r="I13" s="204" t="str">
        <f>VLOOKUP(C13,Produkte!$A$1:$B$250,2,0)</f>
        <v>Kleeblattschule Anklam</v>
      </c>
      <c r="J13" s="205" t="s">
        <v>338</v>
      </c>
      <c r="K13" s="217" t="s">
        <v>339</v>
      </c>
      <c r="L13" s="176">
        <f t="shared" si="0"/>
        <v>0</v>
      </c>
      <c r="M13" s="177">
        <f t="shared" si="1"/>
        <v>1800</v>
      </c>
      <c r="N13" s="240">
        <v>0</v>
      </c>
      <c r="O13" s="146">
        <v>1800</v>
      </c>
      <c r="P13" s="143">
        <v>0</v>
      </c>
      <c r="Q13" s="146">
        <v>0</v>
      </c>
      <c r="R13" s="143">
        <v>0</v>
      </c>
      <c r="S13" s="146">
        <v>0</v>
      </c>
      <c r="T13" s="143">
        <v>0</v>
      </c>
      <c r="U13" s="241">
        <v>0</v>
      </c>
      <c r="V13" s="173">
        <v>0</v>
      </c>
      <c r="W13" s="146">
        <v>0</v>
      </c>
      <c r="X13" s="143">
        <v>0</v>
      </c>
      <c r="Y13" s="191">
        <v>0</v>
      </c>
      <c r="Z13" s="249">
        <f t="shared" si="2"/>
        <v>341200.080846</v>
      </c>
      <c r="AA13" s="250">
        <f t="shared" si="3"/>
        <v>237099.99998592498</v>
      </c>
      <c r="AB13" s="240">
        <v>0</v>
      </c>
      <c r="AC13" s="143">
        <v>0</v>
      </c>
      <c r="AD13" s="143">
        <v>0</v>
      </c>
      <c r="AE13" s="257"/>
    </row>
    <row r="14" spans="1:31" s="121" customFormat="1" ht="22.5" x14ac:dyDescent="0.2">
      <c r="A14" s="148">
        <v>13</v>
      </c>
      <c r="B14" s="202" t="s">
        <v>628</v>
      </c>
      <c r="C14" s="138">
        <v>2210110</v>
      </c>
      <c r="D14" s="138" t="s">
        <v>642</v>
      </c>
      <c r="E14" s="138">
        <v>7856100</v>
      </c>
      <c r="F14" s="203">
        <v>739000</v>
      </c>
      <c r="G14" s="138" t="s">
        <v>642</v>
      </c>
      <c r="H14" s="202" t="s">
        <v>720</v>
      </c>
      <c r="I14" s="204" t="str">
        <f>VLOOKUP(C14,Produkte!$A$1:$B$250,2,0)</f>
        <v>Förderschule Am Stettiner Haff Zirchow</v>
      </c>
      <c r="J14" s="205" t="s">
        <v>340</v>
      </c>
      <c r="K14" s="217" t="s">
        <v>341</v>
      </c>
      <c r="L14" s="176">
        <f t="shared" si="0"/>
        <v>0</v>
      </c>
      <c r="M14" s="177">
        <f t="shared" si="1"/>
        <v>1400</v>
      </c>
      <c r="N14" s="240">
        <v>0</v>
      </c>
      <c r="O14" s="146">
        <v>1400</v>
      </c>
      <c r="P14" s="143">
        <v>0</v>
      </c>
      <c r="Q14" s="146">
        <v>0</v>
      </c>
      <c r="R14" s="143">
        <v>0</v>
      </c>
      <c r="S14" s="146">
        <v>0</v>
      </c>
      <c r="T14" s="143">
        <v>0</v>
      </c>
      <c r="U14" s="241">
        <v>0</v>
      </c>
      <c r="V14" s="173">
        <v>0</v>
      </c>
      <c r="W14" s="146">
        <v>0</v>
      </c>
      <c r="X14" s="143">
        <v>0</v>
      </c>
      <c r="Y14" s="191">
        <v>0</v>
      </c>
      <c r="Z14" s="249">
        <f t="shared" si="2"/>
        <v>339800.080846</v>
      </c>
      <c r="AA14" s="250">
        <f t="shared" si="3"/>
        <v>237099.99998592498</v>
      </c>
      <c r="AB14" s="240">
        <v>0</v>
      </c>
      <c r="AC14" s="143">
        <v>0</v>
      </c>
      <c r="AD14" s="143">
        <v>0</v>
      </c>
      <c r="AE14" s="257"/>
    </row>
    <row r="15" spans="1:31" s="121" customFormat="1" ht="56.25" x14ac:dyDescent="0.2">
      <c r="A15" s="148">
        <v>14</v>
      </c>
      <c r="B15" s="202" t="s">
        <v>628</v>
      </c>
      <c r="C15" s="138">
        <v>2630110</v>
      </c>
      <c r="D15" s="138" t="s">
        <v>642</v>
      </c>
      <c r="E15" s="138">
        <v>7857100</v>
      </c>
      <c r="F15" s="203">
        <v>822000</v>
      </c>
      <c r="G15" s="138" t="s">
        <v>642</v>
      </c>
      <c r="H15" s="202" t="s">
        <v>723</v>
      </c>
      <c r="I15" s="204" t="str">
        <f>VLOOKUP(C15,Produkte!$A$1:$B$250,2,0)</f>
        <v>Musikschule Ueckermünde</v>
      </c>
      <c r="J15" s="205" t="s">
        <v>342</v>
      </c>
      <c r="K15" s="217" t="s">
        <v>343</v>
      </c>
      <c r="L15" s="176">
        <f t="shared" si="0"/>
        <v>0</v>
      </c>
      <c r="M15" s="177">
        <f t="shared" si="1"/>
        <v>24000</v>
      </c>
      <c r="N15" s="240">
        <v>0</v>
      </c>
      <c r="O15" s="146">
        <v>11000</v>
      </c>
      <c r="P15" s="143">
        <v>0</v>
      </c>
      <c r="Q15" s="146">
        <v>4000</v>
      </c>
      <c r="R15" s="143">
        <v>0</v>
      </c>
      <c r="S15" s="146">
        <v>4000</v>
      </c>
      <c r="T15" s="143">
        <v>0</v>
      </c>
      <c r="U15" s="241">
        <v>5000</v>
      </c>
      <c r="V15" s="173">
        <v>0</v>
      </c>
      <c r="W15" s="146">
        <v>0</v>
      </c>
      <c r="X15" s="143">
        <v>0</v>
      </c>
      <c r="Y15" s="191">
        <v>0</v>
      </c>
      <c r="Z15" s="249">
        <f t="shared" si="2"/>
        <v>328800.080846</v>
      </c>
      <c r="AA15" s="250">
        <f t="shared" si="3"/>
        <v>233099.99998592498</v>
      </c>
      <c r="AB15" s="240">
        <v>0</v>
      </c>
      <c r="AC15" s="143">
        <v>0</v>
      </c>
      <c r="AD15" s="143">
        <v>0</v>
      </c>
      <c r="AE15" s="257"/>
    </row>
    <row r="16" spans="1:31" s="121" customFormat="1" ht="33.75" x14ac:dyDescent="0.2">
      <c r="A16" s="148">
        <v>15</v>
      </c>
      <c r="B16" s="202" t="s">
        <v>628</v>
      </c>
      <c r="C16" s="138">
        <v>2630120</v>
      </c>
      <c r="D16" s="138" t="s">
        <v>642</v>
      </c>
      <c r="E16" s="138">
        <v>7857100</v>
      </c>
      <c r="F16" s="203">
        <v>822000</v>
      </c>
      <c r="G16" s="138" t="s">
        <v>642</v>
      </c>
      <c r="H16" s="202" t="s">
        <v>724</v>
      </c>
      <c r="I16" s="204" t="str">
        <f>VLOOKUP(C16,Produkte!$A$1:$B$250,2,0)</f>
        <v>Kreismusikschule Wolgast</v>
      </c>
      <c r="J16" s="205" t="s">
        <v>342</v>
      </c>
      <c r="K16" s="217" t="s">
        <v>344</v>
      </c>
      <c r="L16" s="176">
        <f t="shared" si="0"/>
        <v>0</v>
      </c>
      <c r="M16" s="177">
        <f t="shared" si="1"/>
        <v>20000</v>
      </c>
      <c r="N16" s="240">
        <v>0</v>
      </c>
      <c r="O16" s="146">
        <v>10000</v>
      </c>
      <c r="P16" s="143">
        <v>0</v>
      </c>
      <c r="Q16" s="146">
        <v>10000</v>
      </c>
      <c r="R16" s="143">
        <v>0</v>
      </c>
      <c r="S16" s="146">
        <v>0</v>
      </c>
      <c r="T16" s="143">
        <v>0</v>
      </c>
      <c r="U16" s="241">
        <v>0</v>
      </c>
      <c r="V16" s="173">
        <v>0</v>
      </c>
      <c r="W16" s="146">
        <v>0</v>
      </c>
      <c r="X16" s="143">
        <v>0</v>
      </c>
      <c r="Y16" s="191">
        <v>0</v>
      </c>
      <c r="Z16" s="249">
        <f t="shared" si="2"/>
        <v>318800.080846</v>
      </c>
      <c r="AA16" s="250">
        <f t="shared" si="3"/>
        <v>223099.99998592498</v>
      </c>
      <c r="AB16" s="240">
        <v>0</v>
      </c>
      <c r="AC16" s="143">
        <v>0</v>
      </c>
      <c r="AD16" s="143">
        <v>0</v>
      </c>
      <c r="AE16" s="257"/>
    </row>
    <row r="17" spans="1:31" s="121" customFormat="1" ht="45" x14ac:dyDescent="0.2">
      <c r="A17" s="148">
        <v>16</v>
      </c>
      <c r="B17" s="202" t="s">
        <v>628</v>
      </c>
      <c r="C17" s="138">
        <v>2170108</v>
      </c>
      <c r="D17" s="138" t="s">
        <v>642</v>
      </c>
      <c r="E17" s="138">
        <v>7857100</v>
      </c>
      <c r="F17" s="203">
        <v>822000</v>
      </c>
      <c r="G17" s="138" t="s">
        <v>642</v>
      </c>
      <c r="H17" s="202" t="s">
        <v>712</v>
      </c>
      <c r="I17" s="204" t="str">
        <f>VLOOKUP(C17,Produkte!$A$1:$B$250,2,0)</f>
        <v>Schlossgymnasium Gützkow</v>
      </c>
      <c r="J17" s="205" t="s">
        <v>345</v>
      </c>
      <c r="K17" s="217" t="s">
        <v>730</v>
      </c>
      <c r="L17" s="176">
        <f t="shared" si="0"/>
        <v>0</v>
      </c>
      <c r="M17" s="177">
        <f t="shared" si="1"/>
        <v>10500</v>
      </c>
      <c r="N17" s="240">
        <v>0</v>
      </c>
      <c r="O17" s="146">
        <v>0</v>
      </c>
      <c r="P17" s="143">
        <v>0</v>
      </c>
      <c r="Q17" s="146">
        <v>7000</v>
      </c>
      <c r="R17" s="143">
        <v>0</v>
      </c>
      <c r="S17" s="146">
        <v>0</v>
      </c>
      <c r="T17" s="143">
        <v>0</v>
      </c>
      <c r="U17" s="241">
        <v>3500</v>
      </c>
      <c r="V17" s="173">
        <v>0</v>
      </c>
      <c r="W17" s="146">
        <v>0</v>
      </c>
      <c r="X17" s="143">
        <v>0</v>
      </c>
      <c r="Y17" s="191">
        <v>0</v>
      </c>
      <c r="Z17" s="249">
        <f t="shared" si="2"/>
        <v>318800.080846</v>
      </c>
      <c r="AA17" s="250">
        <f t="shared" si="3"/>
        <v>216099.99998592498</v>
      </c>
      <c r="AB17" s="240">
        <v>0</v>
      </c>
      <c r="AC17" s="143">
        <v>0</v>
      </c>
      <c r="AD17" s="143">
        <v>0</v>
      </c>
      <c r="AE17" s="258"/>
    </row>
    <row r="18" spans="1:31" s="121" customFormat="1" ht="45" x14ac:dyDescent="0.2">
      <c r="A18" s="148">
        <v>17</v>
      </c>
      <c r="B18" s="202" t="s">
        <v>628</v>
      </c>
      <c r="C18" s="138">
        <v>2310103</v>
      </c>
      <c r="D18" s="138" t="s">
        <v>642</v>
      </c>
      <c r="E18" s="138">
        <v>7857100</v>
      </c>
      <c r="F18" s="203">
        <v>822000</v>
      </c>
      <c r="G18" s="138" t="s">
        <v>642</v>
      </c>
      <c r="H18" s="202" t="s">
        <v>721</v>
      </c>
      <c r="I18" s="204" t="str">
        <f>VLOOKUP(C18,Produkte!$A$1:$B$250,2,0)</f>
        <v>Regionales Berufliches Bildungszentrum Wolgast - Torgelow - Standort Wolgast</v>
      </c>
      <c r="J18" s="205" t="s">
        <v>346</v>
      </c>
      <c r="K18" s="217" t="s">
        <v>347</v>
      </c>
      <c r="L18" s="176">
        <f t="shared" si="0"/>
        <v>0</v>
      </c>
      <c r="M18" s="177">
        <f t="shared" si="1"/>
        <v>47500</v>
      </c>
      <c r="N18" s="240">
        <v>0</v>
      </c>
      <c r="O18" s="146">
        <v>20500</v>
      </c>
      <c r="P18" s="143">
        <v>0</v>
      </c>
      <c r="Q18" s="146">
        <v>17000</v>
      </c>
      <c r="R18" s="143">
        <v>0</v>
      </c>
      <c r="S18" s="146">
        <v>10000</v>
      </c>
      <c r="T18" s="143">
        <v>0</v>
      </c>
      <c r="U18" s="241">
        <v>0</v>
      </c>
      <c r="V18" s="173">
        <v>0</v>
      </c>
      <c r="W18" s="146">
        <v>0</v>
      </c>
      <c r="X18" s="143">
        <v>0</v>
      </c>
      <c r="Y18" s="191">
        <v>0</v>
      </c>
      <c r="Z18" s="249">
        <f t="shared" si="2"/>
        <v>298300.080846</v>
      </c>
      <c r="AA18" s="250">
        <f t="shared" si="3"/>
        <v>199099.99998592498</v>
      </c>
      <c r="AB18" s="240">
        <v>0</v>
      </c>
      <c r="AC18" s="143">
        <v>0</v>
      </c>
      <c r="AD18" s="143">
        <v>0</v>
      </c>
      <c r="AE18" s="257"/>
    </row>
    <row r="19" spans="1:31" s="121" customFormat="1" ht="45" x14ac:dyDescent="0.2">
      <c r="A19" s="148">
        <v>18</v>
      </c>
      <c r="B19" s="202" t="s">
        <v>628</v>
      </c>
      <c r="C19" s="138">
        <v>2310104</v>
      </c>
      <c r="D19" s="138" t="s">
        <v>642</v>
      </c>
      <c r="E19" s="138">
        <v>7857100</v>
      </c>
      <c r="F19" s="203">
        <v>822000</v>
      </c>
      <c r="G19" s="138" t="s">
        <v>642</v>
      </c>
      <c r="H19" s="202" t="s">
        <v>722</v>
      </c>
      <c r="I19" s="204" t="str">
        <f>VLOOKUP(C19,Produkte!$A$1:$B$250,2,0)</f>
        <v>Regionales Berufliches Bildungszentrum Greifswald</v>
      </c>
      <c r="J19" s="205" t="s">
        <v>346</v>
      </c>
      <c r="K19" s="217" t="s">
        <v>348</v>
      </c>
      <c r="L19" s="176">
        <f t="shared" si="0"/>
        <v>0</v>
      </c>
      <c r="M19" s="177">
        <f t="shared" si="1"/>
        <v>38500</v>
      </c>
      <c r="N19" s="240">
        <v>0</v>
      </c>
      <c r="O19" s="146">
        <v>11500</v>
      </c>
      <c r="P19" s="143">
        <v>0</v>
      </c>
      <c r="Q19" s="146">
        <v>20000</v>
      </c>
      <c r="R19" s="143">
        <v>0</v>
      </c>
      <c r="S19" s="146">
        <v>7000</v>
      </c>
      <c r="T19" s="143">
        <v>0</v>
      </c>
      <c r="U19" s="241">
        <v>0</v>
      </c>
      <c r="V19" s="173">
        <v>0</v>
      </c>
      <c r="W19" s="146">
        <v>0</v>
      </c>
      <c r="X19" s="143">
        <v>0</v>
      </c>
      <c r="Y19" s="191">
        <v>0</v>
      </c>
      <c r="Z19" s="249">
        <f t="shared" si="2"/>
        <v>286800.080846</v>
      </c>
      <c r="AA19" s="250">
        <f t="shared" si="3"/>
        <v>179099.99998592498</v>
      </c>
      <c r="AB19" s="240">
        <v>0</v>
      </c>
      <c r="AC19" s="143">
        <v>0</v>
      </c>
      <c r="AD19" s="143">
        <v>0</v>
      </c>
      <c r="AE19" s="257"/>
    </row>
    <row r="20" spans="1:31" s="121" customFormat="1" ht="11.25" x14ac:dyDescent="0.2">
      <c r="A20" s="148">
        <v>19</v>
      </c>
      <c r="B20" s="202" t="s">
        <v>628</v>
      </c>
      <c r="C20" s="138">
        <v>2210103</v>
      </c>
      <c r="D20" s="138" t="s">
        <v>642</v>
      </c>
      <c r="E20" s="138">
        <v>7856100</v>
      </c>
      <c r="F20" s="203">
        <v>739000</v>
      </c>
      <c r="G20" s="138" t="s">
        <v>642</v>
      </c>
      <c r="H20" s="202" t="s">
        <v>715</v>
      </c>
      <c r="I20" s="204" t="str">
        <f>VLOOKUP(C20,Produkte!$A$1:$B$250,2,0)</f>
        <v>Förderschule Ferdinandshof</v>
      </c>
      <c r="J20" s="205" t="s">
        <v>351</v>
      </c>
      <c r="K20" s="217" t="s">
        <v>352</v>
      </c>
      <c r="L20" s="176">
        <f t="shared" si="0"/>
        <v>0</v>
      </c>
      <c r="M20" s="177">
        <f t="shared" si="1"/>
        <v>3000</v>
      </c>
      <c r="N20" s="240">
        <v>0</v>
      </c>
      <c r="O20" s="146">
        <v>3000</v>
      </c>
      <c r="P20" s="143">
        <v>0</v>
      </c>
      <c r="Q20" s="146">
        <v>0</v>
      </c>
      <c r="R20" s="143">
        <v>0</v>
      </c>
      <c r="S20" s="146">
        <v>0</v>
      </c>
      <c r="T20" s="143">
        <v>0</v>
      </c>
      <c r="U20" s="241">
        <v>0</v>
      </c>
      <c r="V20" s="173">
        <v>0</v>
      </c>
      <c r="W20" s="146">
        <v>0</v>
      </c>
      <c r="X20" s="143">
        <v>0</v>
      </c>
      <c r="Y20" s="191">
        <v>0</v>
      </c>
      <c r="Z20" s="249">
        <f t="shared" si="2"/>
        <v>283800.080846</v>
      </c>
      <c r="AA20" s="250">
        <f t="shared" si="3"/>
        <v>179099.99998592498</v>
      </c>
      <c r="AB20" s="240">
        <v>0</v>
      </c>
      <c r="AC20" s="143">
        <v>0</v>
      </c>
      <c r="AD20" s="143">
        <v>0</v>
      </c>
      <c r="AE20" s="257"/>
    </row>
    <row r="21" spans="1:31" s="121" customFormat="1" ht="11.25" x14ac:dyDescent="0.2">
      <c r="A21" s="148">
        <v>20</v>
      </c>
      <c r="B21" s="202" t="s">
        <v>628</v>
      </c>
      <c r="C21" s="138">
        <v>2170106</v>
      </c>
      <c r="D21" s="138" t="s">
        <v>642</v>
      </c>
      <c r="E21" s="138">
        <v>7857100</v>
      </c>
      <c r="F21" s="203">
        <v>822000</v>
      </c>
      <c r="G21" s="138" t="s">
        <v>642</v>
      </c>
      <c r="H21" s="202" t="s">
        <v>710</v>
      </c>
      <c r="I21" s="204" t="str">
        <f>VLOOKUP(C21,Produkte!$A$1:$B$250,2,0)</f>
        <v>Gymnasium Anklam</v>
      </c>
      <c r="J21" s="205" t="s">
        <v>353</v>
      </c>
      <c r="K21" s="217" t="s">
        <v>728</v>
      </c>
      <c r="L21" s="176">
        <f t="shared" si="0"/>
        <v>0</v>
      </c>
      <c r="M21" s="177">
        <f t="shared" si="1"/>
        <v>4000</v>
      </c>
      <c r="N21" s="240">
        <v>0</v>
      </c>
      <c r="O21" s="146">
        <v>0</v>
      </c>
      <c r="P21" s="143">
        <v>0</v>
      </c>
      <c r="Q21" s="146">
        <v>4000</v>
      </c>
      <c r="R21" s="143">
        <v>0</v>
      </c>
      <c r="S21" s="146">
        <v>0</v>
      </c>
      <c r="T21" s="143">
        <v>0</v>
      </c>
      <c r="U21" s="241">
        <v>0</v>
      </c>
      <c r="V21" s="173">
        <v>0</v>
      </c>
      <c r="W21" s="146">
        <v>0</v>
      </c>
      <c r="X21" s="143">
        <v>0</v>
      </c>
      <c r="Y21" s="191">
        <v>0</v>
      </c>
      <c r="Z21" s="249">
        <f t="shared" si="2"/>
        <v>283800.080846</v>
      </c>
      <c r="AA21" s="250">
        <f t="shared" si="3"/>
        <v>175099.99998592498</v>
      </c>
      <c r="AB21" s="240">
        <v>0</v>
      </c>
      <c r="AC21" s="143">
        <v>0</v>
      </c>
      <c r="AD21" s="143">
        <v>0</v>
      </c>
      <c r="AE21" s="257"/>
    </row>
    <row r="22" spans="1:31" s="121" customFormat="1" ht="22.5" x14ac:dyDescent="0.2">
      <c r="A22" s="148">
        <v>21</v>
      </c>
      <c r="B22" s="202" t="s">
        <v>628</v>
      </c>
      <c r="C22" s="138">
        <v>2210105</v>
      </c>
      <c r="D22" s="138" t="s">
        <v>642</v>
      </c>
      <c r="E22" s="138">
        <v>7857100</v>
      </c>
      <c r="F22" s="203">
        <v>822000</v>
      </c>
      <c r="G22" s="138" t="s">
        <v>642</v>
      </c>
      <c r="H22" s="202" t="s">
        <v>717</v>
      </c>
      <c r="I22" s="204" t="str">
        <f>VLOOKUP(C22,Produkte!$A$1:$B$250,2,0)</f>
        <v>Sonderpädagogisches Förderzentrum Eggesin</v>
      </c>
      <c r="J22" s="205" t="s">
        <v>356</v>
      </c>
      <c r="K22" s="217" t="s">
        <v>729</v>
      </c>
      <c r="L22" s="176">
        <f t="shared" si="0"/>
        <v>0</v>
      </c>
      <c r="M22" s="177">
        <f t="shared" si="1"/>
        <v>17000</v>
      </c>
      <c r="N22" s="240">
        <v>0</v>
      </c>
      <c r="O22" s="146">
        <v>0</v>
      </c>
      <c r="P22" s="143">
        <v>0</v>
      </c>
      <c r="Q22" s="146">
        <v>17000</v>
      </c>
      <c r="R22" s="143">
        <v>0</v>
      </c>
      <c r="S22" s="146">
        <v>0</v>
      </c>
      <c r="T22" s="143">
        <v>0</v>
      </c>
      <c r="U22" s="241">
        <v>0</v>
      </c>
      <c r="V22" s="173">
        <v>0</v>
      </c>
      <c r="W22" s="146">
        <v>0</v>
      </c>
      <c r="X22" s="143">
        <v>0</v>
      </c>
      <c r="Y22" s="191">
        <v>0</v>
      </c>
      <c r="Z22" s="249">
        <f t="shared" si="2"/>
        <v>283800.080846</v>
      </c>
      <c r="AA22" s="250">
        <f t="shared" si="3"/>
        <v>158099.99998592498</v>
      </c>
      <c r="AB22" s="240">
        <v>0</v>
      </c>
      <c r="AC22" s="143">
        <v>0</v>
      </c>
      <c r="AD22" s="143">
        <v>0</v>
      </c>
      <c r="AE22" s="257"/>
    </row>
    <row r="23" spans="1:31" s="121" customFormat="1" ht="67.5" x14ac:dyDescent="0.2">
      <c r="A23" s="148">
        <v>22</v>
      </c>
      <c r="B23" s="202" t="s">
        <v>628</v>
      </c>
      <c r="C23" s="138">
        <v>2310104</v>
      </c>
      <c r="D23" s="138" t="s">
        <v>642</v>
      </c>
      <c r="E23" s="138">
        <v>7857100</v>
      </c>
      <c r="F23" s="203">
        <v>822000</v>
      </c>
      <c r="G23" s="138" t="s">
        <v>642</v>
      </c>
      <c r="H23" s="202" t="s">
        <v>722</v>
      </c>
      <c r="I23" s="204" t="str">
        <f>VLOOKUP(C23,Produkte!$A$1:$B$250,2,0)</f>
        <v>Regionales Berufliches Bildungszentrum Greifswald</v>
      </c>
      <c r="J23" s="205" t="s">
        <v>360</v>
      </c>
      <c r="K23" s="217" t="s">
        <v>361</v>
      </c>
      <c r="L23" s="176">
        <f t="shared" si="0"/>
        <v>0</v>
      </c>
      <c r="M23" s="177">
        <f t="shared" si="1"/>
        <v>33100</v>
      </c>
      <c r="N23" s="240">
        <v>0</v>
      </c>
      <c r="O23" s="146">
        <v>0</v>
      </c>
      <c r="P23" s="143">
        <v>0</v>
      </c>
      <c r="Q23" s="146">
        <v>14600</v>
      </c>
      <c r="R23" s="143">
        <v>0</v>
      </c>
      <c r="S23" s="146">
        <v>7700</v>
      </c>
      <c r="T23" s="143">
        <v>0</v>
      </c>
      <c r="U23" s="241">
        <v>10800</v>
      </c>
      <c r="V23" s="173">
        <v>0</v>
      </c>
      <c r="W23" s="146">
        <v>0</v>
      </c>
      <c r="X23" s="143">
        <v>0</v>
      </c>
      <c r="Y23" s="191">
        <v>0</v>
      </c>
      <c r="Z23" s="249">
        <f t="shared" si="2"/>
        <v>283800.080846</v>
      </c>
      <c r="AA23" s="250">
        <f t="shared" si="3"/>
        <v>143499.99998592498</v>
      </c>
      <c r="AB23" s="240">
        <v>0</v>
      </c>
      <c r="AC23" s="143">
        <v>0</v>
      </c>
      <c r="AD23" s="143">
        <v>0</v>
      </c>
      <c r="AE23" s="257"/>
    </row>
    <row r="24" spans="1:31" s="121" customFormat="1" ht="33.75" x14ac:dyDescent="0.2">
      <c r="A24" s="148">
        <v>23</v>
      </c>
      <c r="B24" s="202" t="s">
        <v>628</v>
      </c>
      <c r="C24" s="138">
        <v>2310102</v>
      </c>
      <c r="D24" s="138" t="s">
        <v>642</v>
      </c>
      <c r="E24" s="138">
        <v>7857100</v>
      </c>
      <c r="F24" s="203">
        <v>822000</v>
      </c>
      <c r="G24" s="138" t="s">
        <v>642</v>
      </c>
      <c r="H24" s="202" t="s">
        <v>705</v>
      </c>
      <c r="I24" s="204" t="str">
        <f>VLOOKUP(C24,Produkte!$A$1:$B$250,2,0)</f>
        <v>Regionales Berufliches Bildungszentrum Wolgast - Torgelow - Standort Torgelow</v>
      </c>
      <c r="J24" s="205" t="s">
        <v>362</v>
      </c>
      <c r="K24" s="217" t="s">
        <v>363</v>
      </c>
      <c r="L24" s="176">
        <f t="shared" si="0"/>
        <v>0</v>
      </c>
      <c r="M24" s="177">
        <f t="shared" si="1"/>
        <v>5000</v>
      </c>
      <c r="N24" s="240">
        <v>0</v>
      </c>
      <c r="O24" s="146">
        <v>0</v>
      </c>
      <c r="P24" s="143">
        <v>0</v>
      </c>
      <c r="Q24" s="146">
        <v>5000</v>
      </c>
      <c r="R24" s="143">
        <v>0</v>
      </c>
      <c r="S24" s="146">
        <v>0</v>
      </c>
      <c r="T24" s="143">
        <v>0</v>
      </c>
      <c r="U24" s="241">
        <v>0</v>
      </c>
      <c r="V24" s="173">
        <v>0</v>
      </c>
      <c r="W24" s="146">
        <v>0</v>
      </c>
      <c r="X24" s="143">
        <v>0</v>
      </c>
      <c r="Y24" s="191">
        <v>0</v>
      </c>
      <c r="Z24" s="249">
        <f t="shared" si="2"/>
        <v>283800.080846</v>
      </c>
      <c r="AA24" s="250">
        <f t="shared" si="3"/>
        <v>138499.99998592498</v>
      </c>
      <c r="AB24" s="240">
        <v>0</v>
      </c>
      <c r="AC24" s="143">
        <v>0</v>
      </c>
      <c r="AD24" s="143">
        <v>0</v>
      </c>
      <c r="AE24" s="258"/>
    </row>
    <row r="25" spans="1:31" s="121" customFormat="1" ht="11.25" x14ac:dyDescent="0.2">
      <c r="A25" s="148">
        <v>24</v>
      </c>
      <c r="B25" s="202" t="s">
        <v>628</v>
      </c>
      <c r="C25" s="138">
        <v>2210103</v>
      </c>
      <c r="D25" s="138" t="s">
        <v>642</v>
      </c>
      <c r="E25" s="138">
        <v>7857100</v>
      </c>
      <c r="F25" s="203">
        <v>822000</v>
      </c>
      <c r="G25" s="138" t="s">
        <v>642</v>
      </c>
      <c r="H25" s="202" t="s">
        <v>714</v>
      </c>
      <c r="I25" s="204" t="str">
        <f>VLOOKUP(C25,Produkte!$A$1:$B$250,2,0)</f>
        <v>Förderschule Ferdinandshof</v>
      </c>
      <c r="J25" s="205" t="s">
        <v>364</v>
      </c>
      <c r="K25" s="217" t="s">
        <v>365</v>
      </c>
      <c r="L25" s="176">
        <f t="shared" si="0"/>
        <v>0</v>
      </c>
      <c r="M25" s="177">
        <f t="shared" si="1"/>
        <v>5000</v>
      </c>
      <c r="N25" s="240">
        <v>0</v>
      </c>
      <c r="O25" s="146">
        <v>0</v>
      </c>
      <c r="P25" s="143">
        <v>0</v>
      </c>
      <c r="Q25" s="146">
        <v>5000</v>
      </c>
      <c r="R25" s="143">
        <v>0</v>
      </c>
      <c r="S25" s="146">
        <v>0</v>
      </c>
      <c r="T25" s="143">
        <v>0</v>
      </c>
      <c r="U25" s="241">
        <v>0</v>
      </c>
      <c r="V25" s="173">
        <v>0</v>
      </c>
      <c r="W25" s="146">
        <v>0</v>
      </c>
      <c r="X25" s="143">
        <v>0</v>
      </c>
      <c r="Y25" s="191">
        <v>0</v>
      </c>
      <c r="Z25" s="249">
        <f t="shared" si="2"/>
        <v>283800.080846</v>
      </c>
      <c r="AA25" s="250">
        <f t="shared" si="3"/>
        <v>133499.99998592498</v>
      </c>
      <c r="AB25" s="240">
        <v>0</v>
      </c>
      <c r="AC25" s="143">
        <v>0</v>
      </c>
      <c r="AD25" s="143">
        <v>0</v>
      </c>
      <c r="AE25" s="257"/>
    </row>
    <row r="26" spans="1:31" s="121" customFormat="1" ht="33.75" x14ac:dyDescent="0.2">
      <c r="A26" s="148">
        <v>25</v>
      </c>
      <c r="B26" s="202" t="s">
        <v>628</v>
      </c>
      <c r="C26" s="138">
        <v>2630120</v>
      </c>
      <c r="D26" s="138" t="s">
        <v>642</v>
      </c>
      <c r="E26" s="138">
        <v>7857100</v>
      </c>
      <c r="F26" s="203">
        <v>822000</v>
      </c>
      <c r="G26" s="138" t="s">
        <v>642</v>
      </c>
      <c r="H26" s="202" t="s">
        <v>724</v>
      </c>
      <c r="I26" s="204" t="str">
        <f>VLOOKUP(C26,Produkte!$A$1:$B$250,2,0)</f>
        <v>Kreismusikschule Wolgast</v>
      </c>
      <c r="J26" s="205" t="s">
        <v>342</v>
      </c>
      <c r="K26" s="217" t="s">
        <v>366</v>
      </c>
      <c r="L26" s="176">
        <f t="shared" si="0"/>
        <v>0</v>
      </c>
      <c r="M26" s="177">
        <f t="shared" si="1"/>
        <v>31000</v>
      </c>
      <c r="N26" s="240">
        <v>0</v>
      </c>
      <c r="O26" s="146">
        <v>0</v>
      </c>
      <c r="P26" s="143">
        <v>0</v>
      </c>
      <c r="Q26" s="146">
        <v>0</v>
      </c>
      <c r="R26" s="143">
        <v>0</v>
      </c>
      <c r="S26" s="146">
        <v>11000</v>
      </c>
      <c r="T26" s="143">
        <v>0</v>
      </c>
      <c r="U26" s="241">
        <v>20000</v>
      </c>
      <c r="V26" s="173">
        <v>0</v>
      </c>
      <c r="W26" s="146">
        <v>0</v>
      </c>
      <c r="X26" s="143">
        <v>0</v>
      </c>
      <c r="Y26" s="191">
        <v>0</v>
      </c>
      <c r="Z26" s="249">
        <f t="shared" si="2"/>
        <v>283800.080846</v>
      </c>
      <c r="AA26" s="250">
        <f t="shared" si="3"/>
        <v>133499.99998592498</v>
      </c>
      <c r="AB26" s="240">
        <v>0</v>
      </c>
      <c r="AC26" s="143">
        <v>0</v>
      </c>
      <c r="AD26" s="143">
        <v>0</v>
      </c>
      <c r="AE26" s="257"/>
    </row>
    <row r="27" spans="1:31" s="121" customFormat="1" ht="11.25" x14ac:dyDescent="0.2">
      <c r="A27" s="148">
        <v>26</v>
      </c>
      <c r="B27" s="202" t="s">
        <v>628</v>
      </c>
      <c r="C27" s="138">
        <v>2210102</v>
      </c>
      <c r="D27" s="138" t="s">
        <v>642</v>
      </c>
      <c r="E27" s="138">
        <v>7856100</v>
      </c>
      <c r="F27" s="203">
        <v>739000</v>
      </c>
      <c r="G27" s="138" t="s">
        <v>642</v>
      </c>
      <c r="H27" s="202" t="s">
        <v>716</v>
      </c>
      <c r="I27" s="204" t="str">
        <f>VLOOKUP(C27,Produkte!$A$1:$B$250,2,0)</f>
        <v>Randow - Schule Löcknitz</v>
      </c>
      <c r="J27" s="205" t="s">
        <v>358</v>
      </c>
      <c r="K27" s="217" t="s">
        <v>367</v>
      </c>
      <c r="L27" s="176">
        <f t="shared" si="0"/>
        <v>0</v>
      </c>
      <c r="M27" s="177">
        <f t="shared" si="1"/>
        <v>2500</v>
      </c>
      <c r="N27" s="240">
        <v>0</v>
      </c>
      <c r="O27" s="146">
        <v>0</v>
      </c>
      <c r="P27" s="143">
        <v>0</v>
      </c>
      <c r="Q27" s="146">
        <v>0</v>
      </c>
      <c r="R27" s="143">
        <v>0</v>
      </c>
      <c r="S27" s="146">
        <v>2500</v>
      </c>
      <c r="T27" s="143">
        <v>0</v>
      </c>
      <c r="U27" s="241">
        <v>0</v>
      </c>
      <c r="V27" s="173">
        <v>0</v>
      </c>
      <c r="W27" s="146">
        <v>0</v>
      </c>
      <c r="X27" s="143">
        <v>0</v>
      </c>
      <c r="Y27" s="191">
        <v>0</v>
      </c>
      <c r="Z27" s="249">
        <f t="shared" si="2"/>
        <v>283800.080846</v>
      </c>
      <c r="AA27" s="250">
        <f t="shared" si="3"/>
        <v>133499.99998592498</v>
      </c>
      <c r="AB27" s="240">
        <v>0</v>
      </c>
      <c r="AC27" s="143">
        <v>0</v>
      </c>
      <c r="AD27" s="143">
        <v>0</v>
      </c>
      <c r="AE27" s="257"/>
    </row>
    <row r="28" spans="1:31" s="127" customFormat="1" ht="22.5" x14ac:dyDescent="0.2">
      <c r="A28" s="148">
        <v>27</v>
      </c>
      <c r="B28" s="202" t="s">
        <v>635</v>
      </c>
      <c r="C28" s="138">
        <v>5370200</v>
      </c>
      <c r="D28" s="138" t="s">
        <v>642</v>
      </c>
      <c r="E28" s="138">
        <v>7857100</v>
      </c>
      <c r="F28" s="203">
        <v>910000</v>
      </c>
      <c r="G28" s="138" t="s">
        <v>642</v>
      </c>
      <c r="H28" s="202" t="s">
        <v>737</v>
      </c>
      <c r="I28" s="204" t="str">
        <f>VLOOKUP(C28,Produkte!$A$1:$B$250,2,0)</f>
        <v>Deponien und Altstandorte</v>
      </c>
      <c r="J28" s="205" t="s">
        <v>631</v>
      </c>
      <c r="K28" s="217" t="s">
        <v>632</v>
      </c>
      <c r="L28" s="176">
        <f t="shared" si="0"/>
        <v>0</v>
      </c>
      <c r="M28" s="177">
        <f t="shared" si="1"/>
        <v>235000</v>
      </c>
      <c r="N28" s="240">
        <v>0</v>
      </c>
      <c r="O28" s="146">
        <v>47000</v>
      </c>
      <c r="P28" s="143">
        <v>0</v>
      </c>
      <c r="Q28" s="146">
        <v>47000</v>
      </c>
      <c r="R28" s="143">
        <v>0</v>
      </c>
      <c r="S28" s="146">
        <v>47000</v>
      </c>
      <c r="T28" s="143">
        <v>0</v>
      </c>
      <c r="U28" s="241">
        <v>47000</v>
      </c>
      <c r="V28" s="173">
        <v>0</v>
      </c>
      <c r="W28" s="146">
        <v>47000</v>
      </c>
      <c r="X28" s="143">
        <v>0</v>
      </c>
      <c r="Y28" s="191">
        <v>0</v>
      </c>
      <c r="Z28" s="249">
        <f t="shared" si="2"/>
        <v>236800.080846</v>
      </c>
      <c r="AA28" s="250">
        <f t="shared" si="3"/>
        <v>86499.99998592498</v>
      </c>
      <c r="AB28" s="240">
        <v>0</v>
      </c>
      <c r="AC28" s="143">
        <v>0</v>
      </c>
      <c r="AD28" s="143">
        <v>0</v>
      </c>
      <c r="AE28" s="258"/>
    </row>
    <row r="29" spans="1:31" s="121" customFormat="1" ht="33.75" x14ac:dyDescent="0.2">
      <c r="A29" s="148">
        <v>28</v>
      </c>
      <c r="B29" s="202">
        <v>11</v>
      </c>
      <c r="C29" s="138">
        <v>1230400</v>
      </c>
      <c r="D29" s="138" t="s">
        <v>642</v>
      </c>
      <c r="E29" s="138">
        <v>7857100</v>
      </c>
      <c r="F29" s="203">
        <v>822000</v>
      </c>
      <c r="G29" s="138" t="s">
        <v>642</v>
      </c>
      <c r="H29" s="202" t="s">
        <v>672</v>
      </c>
      <c r="I29" s="204" t="str">
        <f>VLOOKUP(C29,Produkte!$A$1:$B$250,2,0)</f>
        <v>Zulassung und Abmeldung</v>
      </c>
      <c r="J29" s="205" t="s">
        <v>94</v>
      </c>
      <c r="K29" s="217" t="s">
        <v>95</v>
      </c>
      <c r="L29" s="176">
        <f t="shared" si="0"/>
        <v>0</v>
      </c>
      <c r="M29" s="177">
        <f t="shared" si="1"/>
        <v>5000</v>
      </c>
      <c r="N29" s="240">
        <v>0</v>
      </c>
      <c r="O29" s="146">
        <v>5000</v>
      </c>
      <c r="P29" s="143">
        <v>0</v>
      </c>
      <c r="Q29" s="146">
        <v>0</v>
      </c>
      <c r="R29" s="143">
        <v>0</v>
      </c>
      <c r="S29" s="146">
        <v>0</v>
      </c>
      <c r="T29" s="143">
        <v>0</v>
      </c>
      <c r="U29" s="241">
        <v>0</v>
      </c>
      <c r="V29" s="173">
        <v>0</v>
      </c>
      <c r="W29" s="146">
        <v>0</v>
      </c>
      <c r="X29" s="143">
        <v>0</v>
      </c>
      <c r="Y29" s="191">
        <v>0</v>
      </c>
      <c r="Z29" s="249">
        <f t="shared" si="2"/>
        <v>231800.080846</v>
      </c>
      <c r="AA29" s="250">
        <f t="shared" si="3"/>
        <v>86499.99998592498</v>
      </c>
      <c r="AB29" s="240">
        <v>0</v>
      </c>
      <c r="AC29" s="143">
        <v>0</v>
      </c>
      <c r="AD29" s="143">
        <v>0</v>
      </c>
      <c r="AE29" s="257"/>
    </row>
    <row r="30" spans="1:31" s="127" customFormat="1" ht="78.75" x14ac:dyDescent="0.2">
      <c r="A30" s="148">
        <v>29</v>
      </c>
      <c r="B30" s="202" t="s">
        <v>769</v>
      </c>
      <c r="C30" s="138">
        <v>5420200</v>
      </c>
      <c r="D30" s="138" t="s">
        <v>642</v>
      </c>
      <c r="E30" s="138">
        <v>7857100</v>
      </c>
      <c r="F30" s="203">
        <v>822000</v>
      </c>
      <c r="G30" s="138" t="s">
        <v>642</v>
      </c>
      <c r="H30" s="202" t="s">
        <v>676</v>
      </c>
      <c r="I30" s="204" t="str">
        <f>VLOOKUP(C30,Produkte!$A$1:$B$250,2,0)</f>
        <v>Kreisstraßenmeisterei</v>
      </c>
      <c r="J30" s="205" t="s">
        <v>315</v>
      </c>
      <c r="K30" s="217" t="s">
        <v>316</v>
      </c>
      <c r="L30" s="176">
        <f t="shared" si="0"/>
        <v>0</v>
      </c>
      <c r="M30" s="177">
        <f t="shared" si="1"/>
        <v>150000</v>
      </c>
      <c r="N30" s="240">
        <v>0</v>
      </c>
      <c r="O30" s="146">
        <v>30000</v>
      </c>
      <c r="P30" s="143">
        <v>0</v>
      </c>
      <c r="Q30" s="146">
        <v>30000</v>
      </c>
      <c r="R30" s="143">
        <v>0</v>
      </c>
      <c r="S30" s="146">
        <v>30000</v>
      </c>
      <c r="T30" s="143">
        <v>0</v>
      </c>
      <c r="U30" s="241">
        <v>30000</v>
      </c>
      <c r="V30" s="173">
        <v>0</v>
      </c>
      <c r="W30" s="146">
        <v>30000</v>
      </c>
      <c r="X30" s="143">
        <v>0</v>
      </c>
      <c r="Y30" s="191">
        <v>0</v>
      </c>
      <c r="Z30" s="249">
        <f t="shared" si="2"/>
        <v>201800.080846</v>
      </c>
      <c r="AA30" s="250">
        <f t="shared" si="3"/>
        <v>56499.99998592498</v>
      </c>
      <c r="AB30" s="240">
        <v>0</v>
      </c>
      <c r="AC30" s="143">
        <v>0</v>
      </c>
      <c r="AD30" s="143">
        <v>0</v>
      </c>
      <c r="AE30" s="258"/>
    </row>
    <row r="31" spans="1:31" s="127" customFormat="1" ht="11.25" x14ac:dyDescent="0.2">
      <c r="A31" s="148">
        <v>30</v>
      </c>
      <c r="B31" s="202" t="s">
        <v>769</v>
      </c>
      <c r="C31" s="138">
        <v>5510210</v>
      </c>
      <c r="D31" s="138" t="s">
        <v>642</v>
      </c>
      <c r="E31" s="138">
        <v>7853200</v>
      </c>
      <c r="F31" s="203">
        <v>960032</v>
      </c>
      <c r="G31" s="138" t="s">
        <v>642</v>
      </c>
      <c r="H31" s="202" t="s">
        <v>677</v>
      </c>
      <c r="I31" s="204" t="str">
        <f>VLOOKUP(C31,Produkte!$A$1:$B$250,2,0)</f>
        <v>Sonstige Erholungseinrichtungen</v>
      </c>
      <c r="J31" s="205" t="s">
        <v>317</v>
      </c>
      <c r="K31" s="217" t="s">
        <v>318</v>
      </c>
      <c r="L31" s="176">
        <f t="shared" si="0"/>
        <v>0</v>
      </c>
      <c r="M31" s="177">
        <f t="shared" si="1"/>
        <v>10000</v>
      </c>
      <c r="N31" s="240">
        <v>0</v>
      </c>
      <c r="O31" s="146">
        <v>10000</v>
      </c>
      <c r="P31" s="143">
        <v>0</v>
      </c>
      <c r="Q31" s="146">
        <v>0</v>
      </c>
      <c r="R31" s="143">
        <v>0</v>
      </c>
      <c r="S31" s="146">
        <v>0</v>
      </c>
      <c r="T31" s="143">
        <v>0</v>
      </c>
      <c r="U31" s="241">
        <v>0</v>
      </c>
      <c r="V31" s="173">
        <v>0</v>
      </c>
      <c r="W31" s="146">
        <v>0</v>
      </c>
      <c r="X31" s="143">
        <v>0</v>
      </c>
      <c r="Y31" s="191">
        <v>0</v>
      </c>
      <c r="Z31" s="249">
        <f t="shared" si="2"/>
        <v>191800.080846</v>
      </c>
      <c r="AA31" s="250">
        <f t="shared" si="3"/>
        <v>56499.99998592498</v>
      </c>
      <c r="AB31" s="240">
        <v>0</v>
      </c>
      <c r="AC31" s="143">
        <v>0</v>
      </c>
      <c r="AD31" s="143">
        <v>0</v>
      </c>
      <c r="AE31" s="258"/>
    </row>
    <row r="32" spans="1:31" s="121" customFormat="1" ht="11.25" x14ac:dyDescent="0.2">
      <c r="A32" s="148">
        <v>31</v>
      </c>
      <c r="B32" s="202">
        <v>10</v>
      </c>
      <c r="C32" s="138">
        <v>1260103</v>
      </c>
      <c r="D32" s="138" t="s">
        <v>642</v>
      </c>
      <c r="E32" s="138">
        <v>7857100</v>
      </c>
      <c r="F32" s="203">
        <v>822000</v>
      </c>
      <c r="G32" s="138" t="s">
        <v>642</v>
      </c>
      <c r="H32" s="202" t="s">
        <v>675</v>
      </c>
      <c r="I32" s="204" t="str">
        <f>VLOOKUP(C32,Produkte!$A$1:$B$250,2,0)</f>
        <v>Feuerwehrtechnische Zentralen</v>
      </c>
      <c r="J32" s="205" t="s">
        <v>97</v>
      </c>
      <c r="K32" s="217" t="s">
        <v>642</v>
      </c>
      <c r="L32" s="176">
        <f t="shared" si="0"/>
        <v>0</v>
      </c>
      <c r="M32" s="177">
        <f t="shared" si="1"/>
        <v>10000</v>
      </c>
      <c r="N32" s="240">
        <v>0</v>
      </c>
      <c r="O32" s="146">
        <v>7500</v>
      </c>
      <c r="P32" s="143">
        <v>0</v>
      </c>
      <c r="Q32" s="146">
        <v>2500</v>
      </c>
      <c r="R32" s="143">
        <v>0</v>
      </c>
      <c r="S32" s="146">
        <v>0</v>
      </c>
      <c r="T32" s="143">
        <v>0</v>
      </c>
      <c r="U32" s="241">
        <v>0</v>
      </c>
      <c r="V32" s="173">
        <v>0</v>
      </c>
      <c r="W32" s="146">
        <v>0</v>
      </c>
      <c r="X32" s="143">
        <v>0</v>
      </c>
      <c r="Y32" s="191">
        <v>0</v>
      </c>
      <c r="Z32" s="249">
        <f t="shared" si="2"/>
        <v>184300.080846</v>
      </c>
      <c r="AA32" s="250">
        <f t="shared" si="3"/>
        <v>53999.99998592498</v>
      </c>
      <c r="AB32" s="240">
        <v>0</v>
      </c>
      <c r="AC32" s="143">
        <v>0</v>
      </c>
      <c r="AD32" s="143">
        <v>0</v>
      </c>
      <c r="AE32" s="257"/>
    </row>
    <row r="33" spans="1:31" s="121" customFormat="1" ht="135" x14ac:dyDescent="0.2">
      <c r="A33" s="148">
        <v>32</v>
      </c>
      <c r="B33" s="202">
        <v>10</v>
      </c>
      <c r="C33" s="138">
        <v>1280100</v>
      </c>
      <c r="D33" s="138" t="s">
        <v>642</v>
      </c>
      <c r="E33" s="138">
        <v>7856100</v>
      </c>
      <c r="F33" s="203">
        <v>725000</v>
      </c>
      <c r="G33" s="138" t="s">
        <v>642</v>
      </c>
      <c r="H33" s="202" t="s">
        <v>659</v>
      </c>
      <c r="I33" s="204" t="str">
        <f>VLOOKUP(C33,Produkte!$A$1:$B$250,2,0)</f>
        <v>Zivil- und Katastrophenschutz</v>
      </c>
      <c r="J33" s="205" t="s">
        <v>308</v>
      </c>
      <c r="K33" s="217" t="s">
        <v>309</v>
      </c>
      <c r="L33" s="176">
        <f t="shared" si="0"/>
        <v>0</v>
      </c>
      <c r="M33" s="177">
        <f t="shared" si="1"/>
        <v>1300</v>
      </c>
      <c r="N33" s="240">
        <v>0</v>
      </c>
      <c r="O33" s="146">
        <v>1300</v>
      </c>
      <c r="P33" s="143">
        <v>0</v>
      </c>
      <c r="Q33" s="146">
        <v>0</v>
      </c>
      <c r="R33" s="143">
        <v>0</v>
      </c>
      <c r="S33" s="146">
        <v>0</v>
      </c>
      <c r="T33" s="143">
        <v>0</v>
      </c>
      <c r="U33" s="241">
        <v>0</v>
      </c>
      <c r="V33" s="173">
        <v>0</v>
      </c>
      <c r="W33" s="146">
        <v>0</v>
      </c>
      <c r="X33" s="143">
        <v>0</v>
      </c>
      <c r="Y33" s="191">
        <v>0</v>
      </c>
      <c r="Z33" s="249">
        <f t="shared" si="2"/>
        <v>183000.080846</v>
      </c>
      <c r="AA33" s="250">
        <f t="shared" si="3"/>
        <v>53999.99998592498</v>
      </c>
      <c r="AB33" s="240">
        <v>0</v>
      </c>
      <c r="AC33" s="143">
        <v>0</v>
      </c>
      <c r="AD33" s="143">
        <v>0</v>
      </c>
      <c r="AE33" s="257"/>
    </row>
    <row r="34" spans="1:31" s="121" customFormat="1" ht="56.25" x14ac:dyDescent="0.2">
      <c r="A34" s="148">
        <v>33</v>
      </c>
      <c r="B34" s="202">
        <v>10</v>
      </c>
      <c r="C34" s="138">
        <v>1260000</v>
      </c>
      <c r="D34" s="138" t="s">
        <v>642</v>
      </c>
      <c r="E34" s="138">
        <v>7857100</v>
      </c>
      <c r="F34" s="203">
        <v>822000</v>
      </c>
      <c r="G34" s="138" t="s">
        <v>642</v>
      </c>
      <c r="H34" s="202" t="s">
        <v>673</v>
      </c>
      <c r="I34" s="204" t="str">
        <f>VLOOKUP(C34,Produkte!$A$1:$B$250,2,0)</f>
        <v>Brandschutz</v>
      </c>
      <c r="J34" s="205" t="s">
        <v>101</v>
      </c>
      <c r="K34" s="217" t="s">
        <v>102</v>
      </c>
      <c r="L34" s="176">
        <f t="shared" si="0"/>
        <v>0</v>
      </c>
      <c r="M34" s="177">
        <f t="shared" si="1"/>
        <v>2700</v>
      </c>
      <c r="N34" s="240">
        <v>0</v>
      </c>
      <c r="O34" s="146">
        <v>2700</v>
      </c>
      <c r="P34" s="143">
        <v>0</v>
      </c>
      <c r="Q34" s="146">
        <v>0</v>
      </c>
      <c r="R34" s="143">
        <v>0</v>
      </c>
      <c r="S34" s="146">
        <v>0</v>
      </c>
      <c r="T34" s="143">
        <v>0</v>
      </c>
      <c r="U34" s="241">
        <v>0</v>
      </c>
      <c r="V34" s="173">
        <v>0</v>
      </c>
      <c r="W34" s="146">
        <v>0</v>
      </c>
      <c r="X34" s="143">
        <v>0</v>
      </c>
      <c r="Y34" s="191">
        <v>0</v>
      </c>
      <c r="Z34" s="249">
        <f t="shared" si="2"/>
        <v>180300.080846</v>
      </c>
      <c r="AA34" s="250">
        <f t="shared" si="3"/>
        <v>53999.99998592498</v>
      </c>
      <c r="AB34" s="240">
        <v>0</v>
      </c>
      <c r="AC34" s="143">
        <v>0</v>
      </c>
      <c r="AD34" s="143">
        <v>0</v>
      </c>
      <c r="AE34" s="257"/>
    </row>
    <row r="35" spans="1:31" s="121" customFormat="1" ht="45" x14ac:dyDescent="0.2">
      <c r="A35" s="148">
        <v>34</v>
      </c>
      <c r="B35" s="202">
        <v>10</v>
      </c>
      <c r="C35" s="138">
        <v>1260103</v>
      </c>
      <c r="D35" s="138" t="s">
        <v>642</v>
      </c>
      <c r="E35" s="138">
        <v>7856100</v>
      </c>
      <c r="F35" s="203">
        <v>725000</v>
      </c>
      <c r="G35" s="138" t="s">
        <v>642</v>
      </c>
      <c r="H35" s="202" t="s">
        <v>675</v>
      </c>
      <c r="I35" s="204" t="str">
        <f>VLOOKUP(C35,Produkte!$A$1:$B$250,2,0)</f>
        <v>Feuerwehrtechnische Zentralen</v>
      </c>
      <c r="J35" s="205" t="s">
        <v>674</v>
      </c>
      <c r="K35" s="217" t="s">
        <v>107</v>
      </c>
      <c r="L35" s="176">
        <f t="shared" si="0"/>
        <v>0</v>
      </c>
      <c r="M35" s="177">
        <f t="shared" si="1"/>
        <v>20000</v>
      </c>
      <c r="N35" s="240">
        <v>0</v>
      </c>
      <c r="O35" s="146">
        <v>20000</v>
      </c>
      <c r="P35" s="143">
        <v>0</v>
      </c>
      <c r="Q35" s="146">
        <v>0</v>
      </c>
      <c r="R35" s="143">
        <v>0</v>
      </c>
      <c r="S35" s="146">
        <v>0</v>
      </c>
      <c r="T35" s="143">
        <v>0</v>
      </c>
      <c r="U35" s="241">
        <v>0</v>
      </c>
      <c r="V35" s="173">
        <v>0</v>
      </c>
      <c r="W35" s="146">
        <v>0</v>
      </c>
      <c r="X35" s="143">
        <v>0</v>
      </c>
      <c r="Y35" s="191">
        <v>0</v>
      </c>
      <c r="Z35" s="249">
        <f t="shared" si="2"/>
        <v>160300.080846</v>
      </c>
      <c r="AA35" s="250">
        <f t="shared" si="3"/>
        <v>53999.99998592498</v>
      </c>
      <c r="AB35" s="240">
        <v>0</v>
      </c>
      <c r="AC35" s="143">
        <v>0</v>
      </c>
      <c r="AD35" s="143">
        <v>0</v>
      </c>
      <c r="AE35" s="257"/>
    </row>
    <row r="36" spans="1:31" s="121" customFormat="1" ht="67.5" x14ac:dyDescent="0.2">
      <c r="A36" s="148">
        <v>35</v>
      </c>
      <c r="B36" s="202">
        <v>10</v>
      </c>
      <c r="C36" s="138">
        <v>1260000</v>
      </c>
      <c r="D36" s="138" t="s">
        <v>642</v>
      </c>
      <c r="E36" s="138">
        <v>7857100</v>
      </c>
      <c r="F36" s="203">
        <v>822000</v>
      </c>
      <c r="G36" s="138" t="s">
        <v>642</v>
      </c>
      <c r="H36" s="202" t="s">
        <v>673</v>
      </c>
      <c r="I36" s="204" t="str">
        <f>VLOOKUP(C36,Produkte!$A$1:$B$250,2,0)</f>
        <v>Brandschutz</v>
      </c>
      <c r="J36" s="205" t="s">
        <v>108</v>
      </c>
      <c r="K36" s="217" t="s">
        <v>109</v>
      </c>
      <c r="L36" s="176">
        <f t="shared" si="0"/>
        <v>0</v>
      </c>
      <c r="M36" s="177">
        <f t="shared" si="1"/>
        <v>2800</v>
      </c>
      <c r="N36" s="240">
        <v>0</v>
      </c>
      <c r="O36" s="146">
        <v>2800</v>
      </c>
      <c r="P36" s="143">
        <v>0</v>
      </c>
      <c r="Q36" s="146">
        <v>0</v>
      </c>
      <c r="R36" s="143">
        <v>0</v>
      </c>
      <c r="S36" s="146">
        <v>0</v>
      </c>
      <c r="T36" s="143">
        <v>0</v>
      </c>
      <c r="U36" s="241">
        <v>0</v>
      </c>
      <c r="V36" s="173">
        <v>0</v>
      </c>
      <c r="W36" s="146">
        <v>0</v>
      </c>
      <c r="X36" s="143">
        <v>0</v>
      </c>
      <c r="Y36" s="191">
        <v>0</v>
      </c>
      <c r="Z36" s="249">
        <f t="shared" si="2"/>
        <v>157500.080846</v>
      </c>
      <c r="AA36" s="250">
        <f t="shared" si="3"/>
        <v>53999.99998592498</v>
      </c>
      <c r="AB36" s="240">
        <v>0</v>
      </c>
      <c r="AC36" s="143">
        <v>0</v>
      </c>
      <c r="AD36" s="143">
        <v>0</v>
      </c>
      <c r="AE36" s="257"/>
    </row>
    <row r="37" spans="1:31" s="121" customFormat="1" ht="157.5" x14ac:dyDescent="0.2">
      <c r="A37" s="148">
        <v>36</v>
      </c>
      <c r="B37" s="202">
        <v>16</v>
      </c>
      <c r="C37" s="138">
        <v>5111000</v>
      </c>
      <c r="D37" s="138" t="s">
        <v>642</v>
      </c>
      <c r="E37" s="138">
        <v>7856100</v>
      </c>
      <c r="F37" s="203">
        <v>710001</v>
      </c>
      <c r="G37" s="138" t="s">
        <v>642</v>
      </c>
      <c r="H37" s="202" t="s">
        <v>671</v>
      </c>
      <c r="I37" s="204" t="str">
        <f>VLOOKUP(C37,Produkte!$A$1:$B$250,2,0)</f>
        <v>Fortführung/Erneuerung Liegenschaftskataster</v>
      </c>
      <c r="J37" s="205" t="s">
        <v>131</v>
      </c>
      <c r="K37" s="217" t="s">
        <v>132</v>
      </c>
      <c r="L37" s="176">
        <f t="shared" si="0"/>
        <v>0</v>
      </c>
      <c r="M37" s="177">
        <f t="shared" si="1"/>
        <v>15000</v>
      </c>
      <c r="N37" s="240">
        <v>0</v>
      </c>
      <c r="O37" s="146">
        <v>15000</v>
      </c>
      <c r="P37" s="143">
        <v>0</v>
      </c>
      <c r="Q37" s="146">
        <v>0</v>
      </c>
      <c r="R37" s="143">
        <v>0</v>
      </c>
      <c r="S37" s="146">
        <v>0</v>
      </c>
      <c r="T37" s="143">
        <v>0</v>
      </c>
      <c r="U37" s="241">
        <v>0</v>
      </c>
      <c r="V37" s="173">
        <v>0</v>
      </c>
      <c r="W37" s="146">
        <v>0</v>
      </c>
      <c r="X37" s="143">
        <v>0</v>
      </c>
      <c r="Y37" s="191">
        <v>0</v>
      </c>
      <c r="Z37" s="249">
        <f t="shared" si="2"/>
        <v>142500.080846</v>
      </c>
      <c r="AA37" s="250">
        <f t="shared" si="3"/>
        <v>53999.99998592498</v>
      </c>
      <c r="AB37" s="240">
        <v>0</v>
      </c>
      <c r="AC37" s="143">
        <v>0</v>
      </c>
      <c r="AD37" s="143">
        <v>0</v>
      </c>
      <c r="AE37" s="257"/>
    </row>
    <row r="38" spans="1:31" s="121" customFormat="1" ht="33.75" x14ac:dyDescent="0.2">
      <c r="A38" s="148">
        <v>37</v>
      </c>
      <c r="B38" s="202">
        <v>10</v>
      </c>
      <c r="C38" s="138">
        <v>1260103</v>
      </c>
      <c r="D38" s="138" t="s">
        <v>642</v>
      </c>
      <c r="E38" s="138">
        <v>7857100</v>
      </c>
      <c r="F38" s="203">
        <v>822000</v>
      </c>
      <c r="G38" s="138" t="s">
        <v>642</v>
      </c>
      <c r="H38" s="202" t="s">
        <v>675</v>
      </c>
      <c r="I38" s="204" t="str">
        <f>VLOOKUP(C38,Produkte!$A$1:$B$250,2,0)</f>
        <v>Feuerwehrtechnische Zentralen</v>
      </c>
      <c r="J38" s="205" t="s">
        <v>118</v>
      </c>
      <c r="K38" s="217" t="s">
        <v>119</v>
      </c>
      <c r="L38" s="176">
        <f t="shared" si="0"/>
        <v>0</v>
      </c>
      <c r="M38" s="177">
        <f t="shared" si="1"/>
        <v>15000</v>
      </c>
      <c r="N38" s="240">
        <v>0</v>
      </c>
      <c r="O38" s="146">
        <v>0</v>
      </c>
      <c r="P38" s="143">
        <v>0</v>
      </c>
      <c r="Q38" s="146">
        <v>15000</v>
      </c>
      <c r="R38" s="143">
        <v>0</v>
      </c>
      <c r="S38" s="146">
        <v>0</v>
      </c>
      <c r="T38" s="143">
        <v>0</v>
      </c>
      <c r="U38" s="241">
        <v>0</v>
      </c>
      <c r="V38" s="173">
        <v>0</v>
      </c>
      <c r="W38" s="146">
        <v>0</v>
      </c>
      <c r="X38" s="143">
        <v>0</v>
      </c>
      <c r="Y38" s="191">
        <v>0</v>
      </c>
      <c r="Z38" s="249">
        <f t="shared" si="2"/>
        <v>142500.080846</v>
      </c>
      <c r="AA38" s="250">
        <f t="shared" si="3"/>
        <v>38999.99998592498</v>
      </c>
      <c r="AB38" s="240">
        <v>0</v>
      </c>
      <c r="AC38" s="143">
        <v>0</v>
      </c>
      <c r="AD38" s="143">
        <v>0</v>
      </c>
      <c r="AE38" s="257"/>
    </row>
    <row r="39" spans="1:31" s="121" customFormat="1" ht="90" x14ac:dyDescent="0.2">
      <c r="A39" s="148">
        <v>38</v>
      </c>
      <c r="B39" s="202">
        <v>10</v>
      </c>
      <c r="C39" s="138">
        <v>1280100</v>
      </c>
      <c r="D39" s="138" t="s">
        <v>642</v>
      </c>
      <c r="E39" s="138">
        <v>7856100</v>
      </c>
      <c r="F39" s="203">
        <v>725000</v>
      </c>
      <c r="G39" s="138" t="s">
        <v>642</v>
      </c>
      <c r="H39" s="202" t="s">
        <v>659</v>
      </c>
      <c r="I39" s="204" t="str">
        <f>VLOOKUP(C39,Produkte!$A$1:$B$250,2,0)</f>
        <v>Zivil- und Katastrophenschutz</v>
      </c>
      <c r="J39" s="205" t="s">
        <v>110</v>
      </c>
      <c r="K39" s="217" t="s">
        <v>111</v>
      </c>
      <c r="L39" s="176">
        <f t="shared" si="0"/>
        <v>0</v>
      </c>
      <c r="M39" s="177">
        <f t="shared" si="1"/>
        <v>20500</v>
      </c>
      <c r="N39" s="240">
        <v>0</v>
      </c>
      <c r="O39" s="146">
        <v>20500</v>
      </c>
      <c r="P39" s="143">
        <v>0</v>
      </c>
      <c r="Q39" s="146">
        <v>0</v>
      </c>
      <c r="R39" s="143">
        <v>0</v>
      </c>
      <c r="S39" s="146">
        <v>0</v>
      </c>
      <c r="T39" s="143">
        <v>0</v>
      </c>
      <c r="U39" s="241">
        <v>0</v>
      </c>
      <c r="V39" s="173">
        <v>0</v>
      </c>
      <c r="W39" s="146">
        <v>0</v>
      </c>
      <c r="X39" s="143">
        <v>0</v>
      </c>
      <c r="Y39" s="191">
        <v>0</v>
      </c>
      <c r="Z39" s="249">
        <f t="shared" si="2"/>
        <v>122000.080846</v>
      </c>
      <c r="AA39" s="250">
        <f t="shared" si="3"/>
        <v>38999.99998592498</v>
      </c>
      <c r="AB39" s="240">
        <v>0</v>
      </c>
      <c r="AC39" s="143">
        <v>0</v>
      </c>
      <c r="AD39" s="143">
        <v>0</v>
      </c>
      <c r="AE39" s="257"/>
    </row>
    <row r="40" spans="1:31" s="121" customFormat="1" ht="33.75" x14ac:dyDescent="0.2">
      <c r="A40" s="148">
        <v>39</v>
      </c>
      <c r="B40" s="202">
        <v>10</v>
      </c>
      <c r="C40" s="138">
        <v>1260103</v>
      </c>
      <c r="D40" s="138" t="s">
        <v>642</v>
      </c>
      <c r="E40" s="138">
        <v>7857100</v>
      </c>
      <c r="F40" s="203">
        <v>822000</v>
      </c>
      <c r="G40" s="138" t="s">
        <v>642</v>
      </c>
      <c r="H40" s="202" t="s">
        <v>675</v>
      </c>
      <c r="I40" s="204" t="str">
        <f>VLOOKUP(C40,Produkte!$A$1:$B$250,2,0)</f>
        <v>Feuerwehrtechnische Zentralen</v>
      </c>
      <c r="J40" s="205" t="s">
        <v>112</v>
      </c>
      <c r="K40" s="217" t="s">
        <v>113</v>
      </c>
      <c r="L40" s="176">
        <f t="shared" si="0"/>
        <v>0</v>
      </c>
      <c r="M40" s="177">
        <f t="shared" si="1"/>
        <v>8000</v>
      </c>
      <c r="N40" s="240">
        <v>0</v>
      </c>
      <c r="O40" s="146">
        <v>4000</v>
      </c>
      <c r="P40" s="143">
        <v>0</v>
      </c>
      <c r="Q40" s="146">
        <v>4000</v>
      </c>
      <c r="R40" s="143">
        <v>0</v>
      </c>
      <c r="S40" s="146">
        <v>0</v>
      </c>
      <c r="T40" s="143">
        <v>0</v>
      </c>
      <c r="U40" s="241">
        <v>0</v>
      </c>
      <c r="V40" s="173">
        <v>0</v>
      </c>
      <c r="W40" s="146">
        <v>0</v>
      </c>
      <c r="X40" s="143">
        <v>0</v>
      </c>
      <c r="Y40" s="191">
        <v>0</v>
      </c>
      <c r="Z40" s="249">
        <f t="shared" si="2"/>
        <v>118000.080846</v>
      </c>
      <c r="AA40" s="250">
        <f t="shared" si="3"/>
        <v>34999.99998592498</v>
      </c>
      <c r="AB40" s="240">
        <v>0</v>
      </c>
      <c r="AC40" s="143">
        <v>0</v>
      </c>
      <c r="AD40" s="143">
        <v>0</v>
      </c>
      <c r="AE40" s="257"/>
    </row>
    <row r="41" spans="1:31" s="121" customFormat="1" ht="67.5" x14ac:dyDescent="0.2">
      <c r="A41" s="148">
        <v>40</v>
      </c>
      <c r="B41" s="202">
        <v>10</v>
      </c>
      <c r="C41" s="138">
        <v>1280100</v>
      </c>
      <c r="D41" s="138" t="s">
        <v>642</v>
      </c>
      <c r="E41" s="138">
        <v>7856100</v>
      </c>
      <c r="F41" s="203">
        <v>725000</v>
      </c>
      <c r="G41" s="138" t="s">
        <v>642</v>
      </c>
      <c r="H41" s="202" t="s">
        <v>659</v>
      </c>
      <c r="I41" s="204" t="str">
        <f>VLOOKUP(C41,Produkte!$A$1:$B$250,2,0)</f>
        <v>Zivil- und Katastrophenschutz</v>
      </c>
      <c r="J41" s="205" t="s">
        <v>121</v>
      </c>
      <c r="K41" s="217" t="s">
        <v>120</v>
      </c>
      <c r="L41" s="176">
        <f t="shared" si="0"/>
        <v>0</v>
      </c>
      <c r="M41" s="177">
        <f t="shared" si="1"/>
        <v>30000</v>
      </c>
      <c r="N41" s="240">
        <v>0</v>
      </c>
      <c r="O41" s="146">
        <v>0</v>
      </c>
      <c r="P41" s="143">
        <v>0</v>
      </c>
      <c r="Q41" s="146">
        <v>30000</v>
      </c>
      <c r="R41" s="143">
        <v>0</v>
      </c>
      <c r="S41" s="146">
        <v>0</v>
      </c>
      <c r="T41" s="143">
        <v>0</v>
      </c>
      <c r="U41" s="241">
        <v>0</v>
      </c>
      <c r="V41" s="173">
        <v>0</v>
      </c>
      <c r="W41" s="146">
        <v>0</v>
      </c>
      <c r="X41" s="143">
        <v>0</v>
      </c>
      <c r="Y41" s="191">
        <v>0</v>
      </c>
      <c r="Z41" s="249">
        <f t="shared" si="2"/>
        <v>118000.080846</v>
      </c>
      <c r="AA41" s="250">
        <f t="shared" si="3"/>
        <v>4999.9999859249801</v>
      </c>
      <c r="AB41" s="240">
        <v>0</v>
      </c>
      <c r="AC41" s="143">
        <v>0</v>
      </c>
      <c r="AD41" s="143">
        <v>0</v>
      </c>
      <c r="AE41" s="257"/>
    </row>
    <row r="42" spans="1:31" s="127" customFormat="1" ht="22.5" x14ac:dyDescent="0.2">
      <c r="A42" s="148">
        <v>41</v>
      </c>
      <c r="B42" s="202" t="s">
        <v>634</v>
      </c>
      <c r="C42" s="138">
        <v>5730108</v>
      </c>
      <c r="D42" s="138" t="s">
        <v>642</v>
      </c>
      <c r="E42" s="138">
        <v>7857100</v>
      </c>
      <c r="F42" s="203">
        <v>822000</v>
      </c>
      <c r="G42" s="138" t="s">
        <v>642</v>
      </c>
      <c r="H42" s="202" t="s">
        <v>678</v>
      </c>
      <c r="I42" s="204" t="s">
        <v>550</v>
      </c>
      <c r="J42" s="205" t="s">
        <v>636</v>
      </c>
      <c r="K42" s="217" t="s">
        <v>640</v>
      </c>
      <c r="L42" s="176">
        <f t="shared" si="0"/>
        <v>0</v>
      </c>
      <c r="M42" s="177">
        <f t="shared" si="1"/>
        <v>30000</v>
      </c>
      <c r="N42" s="240">
        <v>0</v>
      </c>
      <c r="O42" s="146">
        <v>15000</v>
      </c>
      <c r="P42" s="143">
        <v>0</v>
      </c>
      <c r="Q42" s="146">
        <v>5000</v>
      </c>
      <c r="R42" s="143">
        <v>0</v>
      </c>
      <c r="S42" s="146">
        <v>5000</v>
      </c>
      <c r="T42" s="143">
        <v>0</v>
      </c>
      <c r="U42" s="241">
        <v>5000</v>
      </c>
      <c r="V42" s="173">
        <v>0</v>
      </c>
      <c r="W42" s="146">
        <v>0</v>
      </c>
      <c r="X42" s="143">
        <v>0</v>
      </c>
      <c r="Y42" s="191">
        <v>0</v>
      </c>
      <c r="Z42" s="249">
        <f t="shared" si="2"/>
        <v>103000.080846</v>
      </c>
      <c r="AA42" s="250">
        <f t="shared" si="3"/>
        <v>-1.4075019862502813E-5</v>
      </c>
      <c r="AB42" s="240">
        <v>0</v>
      </c>
      <c r="AC42" s="143">
        <v>0</v>
      </c>
      <c r="AD42" s="143">
        <v>0</v>
      </c>
      <c r="AE42" s="258"/>
    </row>
    <row r="43" spans="1:31" s="121" customFormat="1" ht="90" x14ac:dyDescent="0.2">
      <c r="A43" s="148">
        <v>42</v>
      </c>
      <c r="B43" s="202">
        <v>10</v>
      </c>
      <c r="C43" s="138">
        <v>1280100</v>
      </c>
      <c r="D43" s="138" t="s">
        <v>642</v>
      </c>
      <c r="E43" s="138">
        <v>7856100</v>
      </c>
      <c r="F43" s="203">
        <v>725000</v>
      </c>
      <c r="G43" s="138" t="s">
        <v>642</v>
      </c>
      <c r="H43" s="202" t="s">
        <v>659</v>
      </c>
      <c r="I43" s="204" t="str">
        <f>VLOOKUP(C43,Produkte!$A$1:$B$250,2,0)</f>
        <v>Zivil- und Katastrophenschutz</v>
      </c>
      <c r="J43" s="205" t="s">
        <v>114</v>
      </c>
      <c r="K43" s="217" t="s">
        <v>115</v>
      </c>
      <c r="L43" s="176">
        <f t="shared" si="0"/>
        <v>0</v>
      </c>
      <c r="M43" s="177">
        <f t="shared" si="1"/>
        <v>2000</v>
      </c>
      <c r="N43" s="240">
        <v>0</v>
      </c>
      <c r="O43" s="146">
        <v>2000</v>
      </c>
      <c r="P43" s="143">
        <v>0</v>
      </c>
      <c r="Q43" s="146">
        <v>0</v>
      </c>
      <c r="R43" s="143">
        <v>0</v>
      </c>
      <c r="S43" s="146">
        <v>0</v>
      </c>
      <c r="T43" s="143">
        <v>0</v>
      </c>
      <c r="U43" s="241">
        <v>0</v>
      </c>
      <c r="V43" s="173">
        <v>0</v>
      </c>
      <c r="W43" s="146">
        <v>0</v>
      </c>
      <c r="X43" s="143">
        <v>0</v>
      </c>
      <c r="Y43" s="191">
        <v>0</v>
      </c>
      <c r="Z43" s="249">
        <f t="shared" si="2"/>
        <v>101000.080846</v>
      </c>
      <c r="AA43" s="250">
        <f t="shared" si="3"/>
        <v>-1.4075019862502813E-5</v>
      </c>
      <c r="AB43" s="240">
        <v>0</v>
      </c>
      <c r="AC43" s="143">
        <v>0</v>
      </c>
      <c r="AD43" s="143">
        <v>0</v>
      </c>
      <c r="AE43" s="257"/>
    </row>
    <row r="44" spans="1:31" s="121" customFormat="1" ht="45" x14ac:dyDescent="0.2">
      <c r="A44" s="148">
        <v>43</v>
      </c>
      <c r="B44" s="202">
        <v>10</v>
      </c>
      <c r="C44" s="138">
        <v>1260103</v>
      </c>
      <c r="D44" s="138" t="s">
        <v>642</v>
      </c>
      <c r="E44" s="138">
        <v>7856100</v>
      </c>
      <c r="F44" s="203">
        <v>725000</v>
      </c>
      <c r="G44" s="138" t="s">
        <v>642</v>
      </c>
      <c r="H44" s="202" t="s">
        <v>675</v>
      </c>
      <c r="I44" s="204" t="str">
        <f>VLOOKUP(C44,Produkte!$A$1:$B$250,2,0)</f>
        <v>Feuerwehrtechnische Zentralen</v>
      </c>
      <c r="J44" s="205" t="s">
        <v>124</v>
      </c>
      <c r="K44" s="217" t="s">
        <v>125</v>
      </c>
      <c r="L44" s="176">
        <f t="shared" si="0"/>
        <v>0</v>
      </c>
      <c r="M44" s="177">
        <f t="shared" si="1"/>
        <v>10000</v>
      </c>
      <c r="N44" s="240">
        <v>0</v>
      </c>
      <c r="O44" s="146">
        <v>0</v>
      </c>
      <c r="P44" s="143">
        <v>0</v>
      </c>
      <c r="Q44" s="146">
        <v>0</v>
      </c>
      <c r="R44" s="143">
        <v>0</v>
      </c>
      <c r="S44" s="146">
        <v>10000</v>
      </c>
      <c r="T44" s="143">
        <v>0</v>
      </c>
      <c r="U44" s="241">
        <v>0</v>
      </c>
      <c r="V44" s="173">
        <v>0</v>
      </c>
      <c r="W44" s="146">
        <v>0</v>
      </c>
      <c r="X44" s="143">
        <v>0</v>
      </c>
      <c r="Y44" s="191">
        <v>0</v>
      </c>
      <c r="Z44" s="249">
        <f t="shared" si="2"/>
        <v>101000.080846</v>
      </c>
      <c r="AA44" s="250">
        <f t="shared" si="3"/>
        <v>-1.4075019862502813E-5</v>
      </c>
      <c r="AB44" s="240">
        <v>0</v>
      </c>
      <c r="AC44" s="143">
        <v>0</v>
      </c>
      <c r="AD44" s="143">
        <v>0</v>
      </c>
      <c r="AE44" s="257"/>
    </row>
    <row r="45" spans="1:31" s="127" customFormat="1" ht="22.5" x14ac:dyDescent="0.2">
      <c r="A45" s="148">
        <v>44</v>
      </c>
      <c r="B45" s="202" t="s">
        <v>628</v>
      </c>
      <c r="C45" s="138">
        <v>2170107</v>
      </c>
      <c r="D45" s="138" t="s">
        <v>642</v>
      </c>
      <c r="E45" s="138">
        <v>7857100</v>
      </c>
      <c r="F45" s="203">
        <v>822000</v>
      </c>
      <c r="G45" s="138" t="s">
        <v>642</v>
      </c>
      <c r="H45" s="202" t="s">
        <v>711</v>
      </c>
      <c r="I45" s="204" t="str">
        <f>VLOOKUP(C45,Produkte!$A$1:$B$250,2,0)</f>
        <v>Gymnasium Wolgast</v>
      </c>
      <c r="J45" s="205" t="s">
        <v>283</v>
      </c>
      <c r="K45" s="217" t="s">
        <v>284</v>
      </c>
      <c r="L45" s="176">
        <f t="shared" ref="L45:L46" si="4">N45+P45+R45+T45+V45+X45</f>
        <v>0</v>
      </c>
      <c r="M45" s="177">
        <f t="shared" ref="M45:M46" si="5">O45+Q45+S45+U45+W45</f>
        <v>40000</v>
      </c>
      <c r="N45" s="240">
        <v>0</v>
      </c>
      <c r="O45" s="146">
        <v>40000</v>
      </c>
      <c r="P45" s="143">
        <v>0</v>
      </c>
      <c r="Q45" s="146">
        <v>0</v>
      </c>
      <c r="R45" s="143">
        <v>0</v>
      </c>
      <c r="S45" s="146">
        <v>0</v>
      </c>
      <c r="T45" s="143">
        <v>0</v>
      </c>
      <c r="U45" s="241">
        <v>0</v>
      </c>
      <c r="V45" s="173">
        <v>0</v>
      </c>
      <c r="W45" s="143">
        <v>0</v>
      </c>
      <c r="X45" s="143">
        <v>0</v>
      </c>
      <c r="Y45" s="192">
        <v>0</v>
      </c>
      <c r="Z45" s="249">
        <f t="shared" si="2"/>
        <v>61000.080845999997</v>
      </c>
      <c r="AA45" s="250">
        <f t="shared" si="3"/>
        <v>-1.4075019862502813E-5</v>
      </c>
      <c r="AB45" s="240">
        <v>0</v>
      </c>
      <c r="AC45" s="143">
        <v>0</v>
      </c>
      <c r="AD45" s="143">
        <v>0</v>
      </c>
      <c r="AE45" s="258"/>
    </row>
    <row r="46" spans="1:31" s="127" customFormat="1" ht="22.5" x14ac:dyDescent="0.2">
      <c r="A46" s="148">
        <v>45</v>
      </c>
      <c r="B46" s="202" t="s">
        <v>628</v>
      </c>
      <c r="C46" s="138">
        <v>2630120</v>
      </c>
      <c r="D46" s="138" t="s">
        <v>642</v>
      </c>
      <c r="E46" s="138">
        <v>7857100</v>
      </c>
      <c r="F46" s="203">
        <v>822000</v>
      </c>
      <c r="G46" s="138" t="s">
        <v>642</v>
      </c>
      <c r="H46" s="202" t="s">
        <v>724</v>
      </c>
      <c r="I46" s="204" t="str">
        <f>VLOOKUP(C46,Produkte!$A$1:$B$250,2,0)</f>
        <v>Kreismusikschule Wolgast</v>
      </c>
      <c r="J46" s="205" t="s">
        <v>354</v>
      </c>
      <c r="K46" s="217" t="s">
        <v>355</v>
      </c>
      <c r="L46" s="176">
        <f t="shared" si="4"/>
        <v>0</v>
      </c>
      <c r="M46" s="177">
        <f t="shared" si="5"/>
        <v>8000</v>
      </c>
      <c r="N46" s="240">
        <v>0</v>
      </c>
      <c r="O46" s="146">
        <v>8000</v>
      </c>
      <c r="P46" s="143">
        <v>0</v>
      </c>
      <c r="Q46" s="146">
        <v>0</v>
      </c>
      <c r="R46" s="143">
        <v>0</v>
      </c>
      <c r="S46" s="146">
        <v>0</v>
      </c>
      <c r="T46" s="143">
        <v>0</v>
      </c>
      <c r="U46" s="241">
        <v>0</v>
      </c>
      <c r="V46" s="173">
        <v>0</v>
      </c>
      <c r="W46" s="143">
        <v>0</v>
      </c>
      <c r="X46" s="143">
        <v>0</v>
      </c>
      <c r="Y46" s="192">
        <v>0</v>
      </c>
      <c r="Z46" s="249">
        <f t="shared" si="2"/>
        <v>53000.080845999997</v>
      </c>
      <c r="AA46" s="250">
        <f t="shared" si="3"/>
        <v>-1.4075019862502813E-5</v>
      </c>
      <c r="AB46" s="240">
        <v>0</v>
      </c>
      <c r="AC46" s="143">
        <v>0</v>
      </c>
      <c r="AD46" s="143">
        <v>0</v>
      </c>
      <c r="AE46" s="258"/>
    </row>
    <row r="47" spans="1:31" s="121" customFormat="1" ht="60" customHeight="1" x14ac:dyDescent="0.2">
      <c r="A47" s="148">
        <v>46</v>
      </c>
      <c r="B47" s="202">
        <v>10</v>
      </c>
      <c r="C47" s="138">
        <v>1260103</v>
      </c>
      <c r="D47" s="138" t="s">
        <v>642</v>
      </c>
      <c r="E47" s="138">
        <v>7856100</v>
      </c>
      <c r="F47" s="203">
        <v>725000</v>
      </c>
      <c r="G47" s="138" t="s">
        <v>642</v>
      </c>
      <c r="H47" s="202" t="s">
        <v>675</v>
      </c>
      <c r="I47" s="204" t="str">
        <f>VLOOKUP(C47,Produkte!$A$1:$B$250,2,0)</f>
        <v>Feuerwehrtechnische Zentralen</v>
      </c>
      <c r="J47" s="205" t="s">
        <v>122</v>
      </c>
      <c r="K47" s="217" t="s">
        <v>123</v>
      </c>
      <c r="L47" s="176">
        <f t="shared" si="0"/>
        <v>0</v>
      </c>
      <c r="M47" s="177">
        <f t="shared" si="1"/>
        <v>20000</v>
      </c>
      <c r="N47" s="240">
        <v>0</v>
      </c>
      <c r="O47" s="146">
        <v>0</v>
      </c>
      <c r="P47" s="143">
        <v>0</v>
      </c>
      <c r="Q47" s="146">
        <v>0</v>
      </c>
      <c r="R47" s="143">
        <v>0</v>
      </c>
      <c r="S47" s="146">
        <v>20000</v>
      </c>
      <c r="T47" s="143">
        <v>0</v>
      </c>
      <c r="U47" s="241">
        <v>0</v>
      </c>
      <c r="V47" s="173">
        <v>0</v>
      </c>
      <c r="W47" s="146">
        <v>0</v>
      </c>
      <c r="X47" s="143">
        <v>0</v>
      </c>
      <c r="Y47" s="191">
        <v>0</v>
      </c>
      <c r="Z47" s="249">
        <f t="shared" si="2"/>
        <v>53000.080845999997</v>
      </c>
      <c r="AA47" s="250">
        <f t="shared" si="3"/>
        <v>-1.4075019862502813E-5</v>
      </c>
      <c r="AB47" s="240">
        <v>0</v>
      </c>
      <c r="AC47" s="143">
        <v>0</v>
      </c>
      <c r="AD47" s="143">
        <v>0</v>
      </c>
      <c r="AE47" s="257"/>
    </row>
    <row r="48" spans="1:31" ht="180" x14ac:dyDescent="0.2">
      <c r="A48" s="148">
        <v>47</v>
      </c>
      <c r="B48" s="139" t="s">
        <v>630</v>
      </c>
      <c r="C48" s="140">
        <v>4140400</v>
      </c>
      <c r="D48" s="140" t="s">
        <v>642</v>
      </c>
      <c r="E48" s="140">
        <v>7857100</v>
      </c>
      <c r="F48" s="141">
        <v>822000</v>
      </c>
      <c r="G48" s="140" t="s">
        <v>642</v>
      </c>
      <c r="H48" s="139" t="s">
        <v>725</v>
      </c>
      <c r="I48" s="142" t="str">
        <f>VLOOKUP(C48,Produkte!$A$1:$B$250,2,0)</f>
        <v>Stellungnahmen</v>
      </c>
      <c r="J48" s="142" t="s">
        <v>77</v>
      </c>
      <c r="K48" s="152" t="s">
        <v>78</v>
      </c>
      <c r="L48" s="176">
        <f t="shared" ref="L48" si="6">N48+P48+R48+T48+V48+X48</f>
        <v>0</v>
      </c>
      <c r="M48" s="177">
        <f t="shared" ref="M48" si="7">O48+Q48+S48+U48+W48</f>
        <v>3000</v>
      </c>
      <c r="N48" s="240">
        <v>0</v>
      </c>
      <c r="O48" s="144">
        <v>3000</v>
      </c>
      <c r="P48" s="145">
        <v>0</v>
      </c>
      <c r="Q48" s="144">
        <v>0</v>
      </c>
      <c r="R48" s="145">
        <v>0</v>
      </c>
      <c r="S48" s="144">
        <v>0</v>
      </c>
      <c r="T48" s="145">
        <v>0</v>
      </c>
      <c r="U48" s="242">
        <v>0</v>
      </c>
      <c r="V48" s="237">
        <v>0</v>
      </c>
      <c r="W48" s="146">
        <v>0</v>
      </c>
      <c r="X48" s="143">
        <v>0</v>
      </c>
      <c r="Y48" s="191">
        <v>0</v>
      </c>
      <c r="Z48" s="249">
        <f t="shared" si="2"/>
        <v>50000.080845999997</v>
      </c>
      <c r="AA48" s="250">
        <f t="shared" si="3"/>
        <v>-1.4075019862502813E-5</v>
      </c>
      <c r="AB48" s="240">
        <v>0</v>
      </c>
      <c r="AC48" s="143">
        <v>0</v>
      </c>
      <c r="AD48" s="143">
        <v>0</v>
      </c>
      <c r="AE48" s="358"/>
    </row>
    <row r="49" spans="1:31" s="497" customFormat="1" ht="22.5" x14ac:dyDescent="0.2">
      <c r="A49" s="148">
        <v>48</v>
      </c>
      <c r="B49" s="139" t="s">
        <v>738</v>
      </c>
      <c r="C49" s="140">
        <v>3450003</v>
      </c>
      <c r="D49" s="140">
        <v>6814200</v>
      </c>
      <c r="E49" s="140">
        <v>7844100</v>
      </c>
      <c r="F49" s="141">
        <v>199001</v>
      </c>
      <c r="G49" s="140">
        <v>2331000</v>
      </c>
      <c r="H49" s="139" t="s">
        <v>739</v>
      </c>
      <c r="I49" s="142" t="s">
        <v>599</v>
      </c>
      <c r="J49" s="142" t="s">
        <v>740</v>
      </c>
      <c r="K49" s="152" t="s">
        <v>741</v>
      </c>
      <c r="L49" s="176">
        <v>4000</v>
      </c>
      <c r="M49" s="177">
        <v>4000</v>
      </c>
      <c r="N49" s="240">
        <v>2000</v>
      </c>
      <c r="O49" s="144">
        <v>2000</v>
      </c>
      <c r="P49" s="145">
        <v>2000</v>
      </c>
      <c r="Q49" s="144">
        <v>2000</v>
      </c>
      <c r="R49" s="145">
        <v>0</v>
      </c>
      <c r="S49" s="144">
        <v>0</v>
      </c>
      <c r="T49" s="145">
        <v>0</v>
      </c>
      <c r="U49" s="242">
        <v>0</v>
      </c>
      <c r="V49" s="494">
        <v>0</v>
      </c>
      <c r="W49" s="495">
        <v>0</v>
      </c>
      <c r="X49" s="495">
        <v>0</v>
      </c>
      <c r="Y49" s="496">
        <v>0</v>
      </c>
      <c r="Z49" s="249">
        <f t="shared" si="2"/>
        <v>50000.080845999997</v>
      </c>
      <c r="AA49" s="250">
        <f t="shared" si="3"/>
        <v>-1.4075019862502813E-5</v>
      </c>
      <c r="AB49" s="240">
        <v>0</v>
      </c>
      <c r="AC49" s="143">
        <v>0</v>
      </c>
      <c r="AD49" s="143">
        <v>0</v>
      </c>
      <c r="AE49" s="358"/>
    </row>
    <row r="50" spans="1:31" ht="102" thickBot="1" x14ac:dyDescent="0.25">
      <c r="A50" s="475">
        <v>49</v>
      </c>
      <c r="B50" s="476">
        <v>12</v>
      </c>
      <c r="C50" s="477">
        <v>1240400</v>
      </c>
      <c r="D50" s="477" t="s">
        <v>642</v>
      </c>
      <c r="E50" s="477">
        <v>7856100</v>
      </c>
      <c r="F50" s="478">
        <v>711000</v>
      </c>
      <c r="G50" s="477" t="s">
        <v>642</v>
      </c>
      <c r="H50" s="476" t="s">
        <v>794</v>
      </c>
      <c r="I50" s="479" t="s">
        <v>507</v>
      </c>
      <c r="J50" s="479" t="s">
        <v>127</v>
      </c>
      <c r="K50" s="480" t="s">
        <v>128</v>
      </c>
      <c r="L50" s="481">
        <v>0</v>
      </c>
      <c r="M50" s="482">
        <v>50000</v>
      </c>
      <c r="N50" s="483">
        <v>0</v>
      </c>
      <c r="O50" s="484">
        <v>50000</v>
      </c>
      <c r="P50" s="485">
        <v>0</v>
      </c>
      <c r="Q50" s="484">
        <v>0</v>
      </c>
      <c r="R50" s="485">
        <v>0</v>
      </c>
      <c r="S50" s="484">
        <v>0</v>
      </c>
      <c r="T50" s="485">
        <v>0</v>
      </c>
      <c r="U50" s="486">
        <v>0</v>
      </c>
      <c r="V50" s="487">
        <v>0</v>
      </c>
      <c r="W50" s="488">
        <v>0</v>
      </c>
      <c r="X50" s="488">
        <v>0</v>
      </c>
      <c r="Y50" s="489">
        <v>0</v>
      </c>
      <c r="Z50" s="490">
        <f t="shared" si="2"/>
        <v>8.0845999997109175E-2</v>
      </c>
      <c r="AA50" s="491">
        <f t="shared" si="3"/>
        <v>-1.4075019862502813E-5</v>
      </c>
      <c r="AB50" s="483">
        <v>0</v>
      </c>
      <c r="AC50" s="492">
        <v>0</v>
      </c>
      <c r="AD50" s="492">
        <v>0</v>
      </c>
      <c r="AE50" s="493"/>
    </row>
    <row r="51" spans="1:31" s="125" customFormat="1" ht="13.5" thickTop="1" x14ac:dyDescent="0.2">
      <c r="A51" s="532" t="s">
        <v>767</v>
      </c>
      <c r="B51" s="533"/>
      <c r="C51" s="533"/>
      <c r="D51" s="533"/>
      <c r="E51" s="533"/>
      <c r="F51" s="533"/>
      <c r="G51" s="533"/>
      <c r="H51" s="533"/>
      <c r="I51" s="533"/>
      <c r="J51" s="533"/>
      <c r="K51" s="534"/>
      <c r="L51" s="360">
        <f>SUM(L2:L50)</f>
        <v>4000</v>
      </c>
      <c r="M51" s="361">
        <f t="shared" ref="M51:U51" si="8">SUM(M2:M50)</f>
        <v>1169300</v>
      </c>
      <c r="N51" s="360">
        <f t="shared" si="8"/>
        <v>2000</v>
      </c>
      <c r="O51" s="441">
        <f t="shared" si="8"/>
        <v>477500</v>
      </c>
      <c r="P51" s="441">
        <f t="shared" si="8"/>
        <v>2000</v>
      </c>
      <c r="Q51" s="441">
        <f t="shared" si="8"/>
        <v>287100</v>
      </c>
      <c r="R51" s="441">
        <f t="shared" si="8"/>
        <v>0</v>
      </c>
      <c r="S51" s="441">
        <f t="shared" si="8"/>
        <v>177100</v>
      </c>
      <c r="T51" s="441">
        <f t="shared" si="8"/>
        <v>0</v>
      </c>
      <c r="U51" s="442">
        <f t="shared" si="8"/>
        <v>150600</v>
      </c>
      <c r="V51" s="438"/>
      <c r="W51" s="439"/>
      <c r="X51" s="439"/>
      <c r="Y51" s="440"/>
      <c r="Z51" s="443">
        <f>Z50+N51-O51</f>
        <v>-475499.919154</v>
      </c>
      <c r="AA51" s="444">
        <f>AA50+P51-Q51</f>
        <v>-285100.00001407502</v>
      </c>
      <c r="AB51" s="360">
        <f>SUM(AB2:AB50)</f>
        <v>0</v>
      </c>
      <c r="AC51" s="439">
        <f>SUM(AC2:AC50)</f>
        <v>0</v>
      </c>
      <c r="AD51" s="439">
        <f>SUM(AD2:AD50)</f>
        <v>0</v>
      </c>
      <c r="AE51" s="361">
        <f>SUM(AE2:AE50)</f>
        <v>0</v>
      </c>
    </row>
    <row r="52" spans="1:31" s="127" customFormat="1" ht="33.75" x14ac:dyDescent="0.2">
      <c r="A52" s="392">
        <v>50</v>
      </c>
      <c r="B52" s="393" t="s">
        <v>627</v>
      </c>
      <c r="C52" s="394">
        <v>1140100</v>
      </c>
      <c r="D52" s="394" t="s">
        <v>642</v>
      </c>
      <c r="E52" s="394">
        <v>7857100</v>
      </c>
      <c r="F52" s="395">
        <v>822000</v>
      </c>
      <c r="G52" s="394" t="s">
        <v>642</v>
      </c>
      <c r="H52" s="393" t="s">
        <v>662</v>
      </c>
      <c r="I52" s="396" t="str">
        <f>VLOOKUP(C52,Produkte!$A$1:$B$250,2,0)</f>
        <v>Zentrales Grundstücks- und Gebäudemanagement</v>
      </c>
      <c r="J52" s="397" t="s">
        <v>71</v>
      </c>
      <c r="K52" s="398" t="s">
        <v>72</v>
      </c>
      <c r="L52" s="399">
        <f>N52+P52+R52+T52+V52+X52</f>
        <v>0</v>
      </c>
      <c r="M52" s="400">
        <f>O52+Q52+S52+U52+W52</f>
        <v>8000</v>
      </c>
      <c r="N52" s="401">
        <v>0</v>
      </c>
      <c r="O52" s="402">
        <v>8000</v>
      </c>
      <c r="P52" s="402">
        <v>0</v>
      </c>
      <c r="Q52" s="402">
        <v>0</v>
      </c>
      <c r="R52" s="402">
        <v>0</v>
      </c>
      <c r="S52" s="402">
        <v>0</v>
      </c>
      <c r="T52" s="402">
        <v>0</v>
      </c>
      <c r="U52" s="403">
        <v>0</v>
      </c>
      <c r="V52" s="404">
        <v>0</v>
      </c>
      <c r="W52" s="402">
        <v>0</v>
      </c>
      <c r="X52" s="402">
        <v>0</v>
      </c>
      <c r="Y52" s="405">
        <v>0</v>
      </c>
      <c r="Z52" s="406">
        <f>Z50+N52-O52</f>
        <v>-7999.9191540000029</v>
      </c>
      <c r="AA52" s="407">
        <f>AA50+P52-Q52</f>
        <v>-1.4075019862502813E-5</v>
      </c>
      <c r="AB52" s="401">
        <v>0</v>
      </c>
      <c r="AC52" s="402">
        <v>0</v>
      </c>
      <c r="AD52" s="402">
        <v>0</v>
      </c>
      <c r="AE52" s="408"/>
    </row>
    <row r="53" spans="1:31" s="127" customFormat="1" ht="22.5" x14ac:dyDescent="0.2">
      <c r="A53" s="392">
        <v>51</v>
      </c>
      <c r="B53" s="409">
        <v>10</v>
      </c>
      <c r="C53" s="410">
        <v>1260000</v>
      </c>
      <c r="D53" s="410" t="s">
        <v>642</v>
      </c>
      <c r="E53" s="410">
        <v>7856100</v>
      </c>
      <c r="F53" s="411">
        <v>714000</v>
      </c>
      <c r="G53" s="410" t="s">
        <v>642</v>
      </c>
      <c r="H53" s="409"/>
      <c r="I53" s="412" t="str">
        <f>VLOOKUP(C53,Produkte!$A$1:$B$250,2,0)</f>
        <v>Brandschutz</v>
      </c>
      <c r="J53" s="413" t="s">
        <v>100</v>
      </c>
      <c r="K53" s="414" t="s">
        <v>642</v>
      </c>
      <c r="L53" s="415">
        <f t="shared" si="0"/>
        <v>0</v>
      </c>
      <c r="M53" s="416">
        <f t="shared" si="1"/>
        <v>35000</v>
      </c>
      <c r="N53" s="417">
        <v>0</v>
      </c>
      <c r="O53" s="418">
        <v>35000</v>
      </c>
      <c r="P53" s="418">
        <v>0</v>
      </c>
      <c r="Q53" s="418">
        <v>0</v>
      </c>
      <c r="R53" s="418">
        <v>0</v>
      </c>
      <c r="S53" s="418">
        <v>0</v>
      </c>
      <c r="T53" s="418">
        <v>0</v>
      </c>
      <c r="U53" s="419">
        <v>0</v>
      </c>
      <c r="V53" s="420">
        <v>0</v>
      </c>
      <c r="W53" s="418">
        <v>0</v>
      </c>
      <c r="X53" s="418">
        <v>0</v>
      </c>
      <c r="Y53" s="421">
        <v>0</v>
      </c>
      <c r="Z53" s="406">
        <f>Z52+N53-O53</f>
        <v>-42999.919154000003</v>
      </c>
      <c r="AA53" s="407">
        <f>AA52+P53-Q53</f>
        <v>-1.4075019862502813E-5</v>
      </c>
      <c r="AB53" s="417">
        <v>0</v>
      </c>
      <c r="AC53" s="418">
        <v>0</v>
      </c>
      <c r="AD53" s="418">
        <v>0</v>
      </c>
      <c r="AE53" s="422"/>
    </row>
    <row r="54" spans="1:31" s="127" customFormat="1" ht="22.5" x14ac:dyDescent="0.2">
      <c r="A54" s="392">
        <v>52</v>
      </c>
      <c r="B54" s="393" t="s">
        <v>628</v>
      </c>
      <c r="C54" s="394">
        <v>2210110</v>
      </c>
      <c r="D54" s="394" t="s">
        <v>642</v>
      </c>
      <c r="E54" s="394">
        <v>7852200</v>
      </c>
      <c r="F54" s="395">
        <v>335000</v>
      </c>
      <c r="G54" s="394" t="s">
        <v>642</v>
      </c>
      <c r="H54" s="393"/>
      <c r="I54" s="396" t="str">
        <f>VLOOKUP(C54,Produkte!$A$1:$B$250,2,0)</f>
        <v>Förderschule Am Stettiner Haff Zirchow</v>
      </c>
      <c r="J54" s="397" t="s">
        <v>281</v>
      </c>
      <c r="K54" s="398" t="s">
        <v>282</v>
      </c>
      <c r="L54" s="399">
        <f t="shared" si="0"/>
        <v>0</v>
      </c>
      <c r="M54" s="400">
        <f t="shared" si="1"/>
        <v>20000</v>
      </c>
      <c r="N54" s="401">
        <v>0</v>
      </c>
      <c r="O54" s="402">
        <v>20000</v>
      </c>
      <c r="P54" s="402">
        <v>0</v>
      </c>
      <c r="Q54" s="402">
        <v>0</v>
      </c>
      <c r="R54" s="402">
        <v>0</v>
      </c>
      <c r="S54" s="402">
        <v>0</v>
      </c>
      <c r="T54" s="402">
        <v>0</v>
      </c>
      <c r="U54" s="403">
        <v>0</v>
      </c>
      <c r="V54" s="404">
        <v>0</v>
      </c>
      <c r="W54" s="402">
        <v>0</v>
      </c>
      <c r="X54" s="402">
        <v>0</v>
      </c>
      <c r="Y54" s="405">
        <v>0</v>
      </c>
      <c r="Z54" s="406">
        <f t="shared" ref="Z54:Z61" si="9">Z53+N54-O54</f>
        <v>-62999.919154000003</v>
      </c>
      <c r="AA54" s="407">
        <f t="shared" ref="AA54:AA61" si="10">AA53+P54-Q54</f>
        <v>-1.4075019862502813E-5</v>
      </c>
      <c r="AB54" s="401">
        <v>0</v>
      </c>
      <c r="AC54" s="402">
        <v>0</v>
      </c>
      <c r="AD54" s="402">
        <v>0</v>
      </c>
      <c r="AE54" s="408"/>
    </row>
    <row r="55" spans="1:31" s="127" customFormat="1" ht="33.75" x14ac:dyDescent="0.2">
      <c r="A55" s="392">
        <v>53</v>
      </c>
      <c r="B55" s="393">
        <v>10</v>
      </c>
      <c r="C55" s="394">
        <v>1260103</v>
      </c>
      <c r="D55" s="394" t="s">
        <v>642</v>
      </c>
      <c r="E55" s="394">
        <v>7856100</v>
      </c>
      <c r="F55" s="395">
        <v>739000</v>
      </c>
      <c r="G55" s="394" t="s">
        <v>642</v>
      </c>
      <c r="H55" s="393"/>
      <c r="I55" s="396" t="str">
        <f>VLOOKUP(C55,Produkte!$A$1:$B$250,2,0)</f>
        <v>Feuerwehrtechnische Zentralen</v>
      </c>
      <c r="J55" s="397" t="s">
        <v>98</v>
      </c>
      <c r="K55" s="398" t="s">
        <v>99</v>
      </c>
      <c r="L55" s="399">
        <f t="shared" si="0"/>
        <v>0</v>
      </c>
      <c r="M55" s="400">
        <f t="shared" si="1"/>
        <v>15000</v>
      </c>
      <c r="N55" s="401">
        <v>0</v>
      </c>
      <c r="O55" s="402">
        <v>15000</v>
      </c>
      <c r="P55" s="402">
        <v>0</v>
      </c>
      <c r="Q55" s="402">
        <v>0</v>
      </c>
      <c r="R55" s="402">
        <v>0</v>
      </c>
      <c r="S55" s="402">
        <v>0</v>
      </c>
      <c r="T55" s="402">
        <v>0</v>
      </c>
      <c r="U55" s="403">
        <v>0</v>
      </c>
      <c r="V55" s="404">
        <v>0</v>
      </c>
      <c r="W55" s="402">
        <v>0</v>
      </c>
      <c r="X55" s="402">
        <v>0</v>
      </c>
      <c r="Y55" s="405">
        <v>0</v>
      </c>
      <c r="Z55" s="406">
        <f t="shared" si="9"/>
        <v>-77999.919154000003</v>
      </c>
      <c r="AA55" s="407">
        <f t="shared" si="10"/>
        <v>-1.4075019862502813E-5</v>
      </c>
      <c r="AB55" s="401">
        <v>0</v>
      </c>
      <c r="AC55" s="402">
        <v>0</v>
      </c>
      <c r="AD55" s="402">
        <v>0</v>
      </c>
      <c r="AE55" s="408"/>
    </row>
    <row r="56" spans="1:31" s="127" customFormat="1" ht="67.5" x14ac:dyDescent="0.2">
      <c r="A56" s="392">
        <v>54</v>
      </c>
      <c r="B56" s="393" t="s">
        <v>627</v>
      </c>
      <c r="C56" s="394">
        <v>1140100</v>
      </c>
      <c r="D56" s="394" t="s">
        <v>642</v>
      </c>
      <c r="E56" s="394">
        <v>7857100</v>
      </c>
      <c r="F56" s="395">
        <v>822000</v>
      </c>
      <c r="G56" s="394" t="s">
        <v>642</v>
      </c>
      <c r="H56" s="393" t="s">
        <v>662</v>
      </c>
      <c r="I56" s="396" t="str">
        <f>VLOOKUP(C56,Produkte!$A$1:$B$250,2,0)</f>
        <v>Zentrales Grundstücks- und Gebäudemanagement</v>
      </c>
      <c r="J56" s="397" t="s">
        <v>69</v>
      </c>
      <c r="K56" s="398" t="s">
        <v>70</v>
      </c>
      <c r="L56" s="399">
        <f t="shared" si="0"/>
        <v>0</v>
      </c>
      <c r="M56" s="400">
        <f t="shared" si="1"/>
        <v>26400</v>
      </c>
      <c r="N56" s="401">
        <v>0</v>
      </c>
      <c r="O56" s="402">
        <v>26400</v>
      </c>
      <c r="P56" s="402">
        <v>0</v>
      </c>
      <c r="Q56" s="402">
        <v>0</v>
      </c>
      <c r="R56" s="402">
        <v>0</v>
      </c>
      <c r="S56" s="402">
        <v>0</v>
      </c>
      <c r="T56" s="402">
        <v>0</v>
      </c>
      <c r="U56" s="403">
        <v>0</v>
      </c>
      <c r="V56" s="404">
        <v>0</v>
      </c>
      <c r="W56" s="402">
        <v>0</v>
      </c>
      <c r="X56" s="402">
        <v>0</v>
      </c>
      <c r="Y56" s="405">
        <v>0</v>
      </c>
      <c r="Z56" s="406">
        <f t="shared" si="9"/>
        <v>-104399.919154</v>
      </c>
      <c r="AA56" s="407">
        <f t="shared" si="10"/>
        <v>-1.4075019862502813E-5</v>
      </c>
      <c r="AB56" s="401">
        <v>0</v>
      </c>
      <c r="AC56" s="402">
        <v>0</v>
      </c>
      <c r="AD56" s="402">
        <v>0</v>
      </c>
      <c r="AE56" s="408"/>
    </row>
    <row r="57" spans="1:31" s="127" customFormat="1" ht="11.25" x14ac:dyDescent="0.2">
      <c r="A57" s="392">
        <v>477</v>
      </c>
      <c r="B57" s="393" t="s">
        <v>628</v>
      </c>
      <c r="C57" s="394">
        <v>2210108</v>
      </c>
      <c r="D57" s="394" t="s">
        <v>642</v>
      </c>
      <c r="E57" s="394">
        <v>7856100</v>
      </c>
      <c r="F57" s="395">
        <v>739000</v>
      </c>
      <c r="G57" s="394" t="s">
        <v>642</v>
      </c>
      <c r="H57" s="393"/>
      <c r="I57" s="396" t="str">
        <f>VLOOKUP(C57,Produkte!$A$1:$B$250,2,0)</f>
        <v>Förderschule Wolgast</v>
      </c>
      <c r="J57" s="397" t="s">
        <v>358</v>
      </c>
      <c r="K57" s="398" t="s">
        <v>359</v>
      </c>
      <c r="L57" s="399">
        <f t="shared" si="0"/>
        <v>0</v>
      </c>
      <c r="M57" s="400">
        <f t="shared" si="1"/>
        <v>20000</v>
      </c>
      <c r="N57" s="401">
        <v>0</v>
      </c>
      <c r="O57" s="402">
        <v>20000</v>
      </c>
      <c r="P57" s="402">
        <v>0</v>
      </c>
      <c r="Q57" s="402">
        <v>0</v>
      </c>
      <c r="R57" s="402">
        <v>0</v>
      </c>
      <c r="S57" s="402">
        <v>0</v>
      </c>
      <c r="T57" s="402">
        <v>0</v>
      </c>
      <c r="U57" s="403">
        <v>0</v>
      </c>
      <c r="V57" s="404">
        <v>0</v>
      </c>
      <c r="W57" s="402">
        <v>0</v>
      </c>
      <c r="X57" s="402">
        <v>0</v>
      </c>
      <c r="Y57" s="405">
        <v>0</v>
      </c>
      <c r="Z57" s="406">
        <f t="shared" si="9"/>
        <v>-124399.919154</v>
      </c>
      <c r="AA57" s="407">
        <f t="shared" si="10"/>
        <v>-1.4075019862502813E-5</v>
      </c>
      <c r="AB57" s="401">
        <v>0</v>
      </c>
      <c r="AC57" s="402">
        <v>0</v>
      </c>
      <c r="AD57" s="402">
        <v>0</v>
      </c>
      <c r="AE57" s="408"/>
    </row>
    <row r="58" spans="1:31" s="127" customFormat="1" ht="33.75" x14ac:dyDescent="0.2">
      <c r="A58" s="392">
        <v>56</v>
      </c>
      <c r="B58" s="393" t="s">
        <v>627</v>
      </c>
      <c r="C58" s="394">
        <v>1140100</v>
      </c>
      <c r="D58" s="394" t="s">
        <v>642</v>
      </c>
      <c r="E58" s="394">
        <v>7857100</v>
      </c>
      <c r="F58" s="395">
        <v>822000</v>
      </c>
      <c r="G58" s="394" t="s">
        <v>642</v>
      </c>
      <c r="H58" s="393" t="s">
        <v>662</v>
      </c>
      <c r="I58" s="396" t="str">
        <f>VLOOKUP(C58,Produkte!$A$1:$B$250,2,0)</f>
        <v>Zentrales Grundstücks- und Gebäudemanagement</v>
      </c>
      <c r="J58" s="397" t="s">
        <v>73</v>
      </c>
      <c r="K58" s="398" t="s">
        <v>74</v>
      </c>
      <c r="L58" s="399">
        <f t="shared" si="0"/>
        <v>0</v>
      </c>
      <c r="M58" s="400">
        <f t="shared" si="1"/>
        <v>16000</v>
      </c>
      <c r="N58" s="401">
        <v>0</v>
      </c>
      <c r="O58" s="402">
        <v>0</v>
      </c>
      <c r="P58" s="402">
        <v>0</v>
      </c>
      <c r="Q58" s="402">
        <v>16000</v>
      </c>
      <c r="R58" s="402">
        <v>0</v>
      </c>
      <c r="S58" s="402">
        <v>0</v>
      </c>
      <c r="T58" s="402">
        <v>0</v>
      </c>
      <c r="U58" s="403">
        <v>0</v>
      </c>
      <c r="V58" s="404">
        <v>0</v>
      </c>
      <c r="W58" s="402">
        <v>0</v>
      </c>
      <c r="X58" s="402">
        <v>0</v>
      </c>
      <c r="Y58" s="405">
        <v>0</v>
      </c>
      <c r="Z58" s="406">
        <f t="shared" si="9"/>
        <v>-124399.919154</v>
      </c>
      <c r="AA58" s="407">
        <f t="shared" si="10"/>
        <v>-16000.00001407502</v>
      </c>
      <c r="AB58" s="401">
        <v>0</v>
      </c>
      <c r="AC58" s="402">
        <v>0</v>
      </c>
      <c r="AD58" s="402">
        <v>0</v>
      </c>
      <c r="AE58" s="408"/>
    </row>
    <row r="59" spans="1:31" s="127" customFormat="1" ht="33.75" x14ac:dyDescent="0.2">
      <c r="A59" s="392">
        <v>57</v>
      </c>
      <c r="B59" s="393" t="s">
        <v>627</v>
      </c>
      <c r="C59" s="394">
        <v>1140100</v>
      </c>
      <c r="D59" s="394" t="s">
        <v>642</v>
      </c>
      <c r="E59" s="394">
        <v>7856100</v>
      </c>
      <c r="F59" s="395">
        <v>710001</v>
      </c>
      <c r="G59" s="394" t="s">
        <v>642</v>
      </c>
      <c r="H59" s="393" t="s">
        <v>660</v>
      </c>
      <c r="I59" s="396" t="str">
        <f>VLOOKUP(C59,Produkte!$A$1:$B$250,2,0)</f>
        <v>Zentrales Grundstücks- und Gebäudemanagement</v>
      </c>
      <c r="J59" s="397" t="s">
        <v>75</v>
      </c>
      <c r="K59" s="398" t="s">
        <v>76</v>
      </c>
      <c r="L59" s="399">
        <f t="shared" si="0"/>
        <v>0</v>
      </c>
      <c r="M59" s="400">
        <f t="shared" si="1"/>
        <v>62000</v>
      </c>
      <c r="N59" s="401">
        <v>0</v>
      </c>
      <c r="O59" s="402">
        <v>40000</v>
      </c>
      <c r="P59" s="402">
        <v>0</v>
      </c>
      <c r="Q59" s="402">
        <v>4000</v>
      </c>
      <c r="R59" s="402">
        <v>0</v>
      </c>
      <c r="S59" s="402">
        <v>9000</v>
      </c>
      <c r="T59" s="402">
        <v>0</v>
      </c>
      <c r="U59" s="403">
        <v>9000</v>
      </c>
      <c r="V59" s="404">
        <v>0</v>
      </c>
      <c r="W59" s="402">
        <v>0</v>
      </c>
      <c r="X59" s="402">
        <v>0</v>
      </c>
      <c r="Y59" s="405">
        <v>0</v>
      </c>
      <c r="Z59" s="406">
        <f t="shared" si="9"/>
        <v>-164399.919154</v>
      </c>
      <c r="AA59" s="407">
        <f t="shared" si="10"/>
        <v>-20000.00001407502</v>
      </c>
      <c r="AB59" s="401">
        <v>0</v>
      </c>
      <c r="AC59" s="402">
        <v>0</v>
      </c>
      <c r="AD59" s="402">
        <v>0</v>
      </c>
      <c r="AE59" s="408"/>
    </row>
    <row r="60" spans="1:31" s="127" customFormat="1" ht="22.5" x14ac:dyDescent="0.2">
      <c r="A60" s="392">
        <v>58</v>
      </c>
      <c r="B60" s="393" t="s">
        <v>628</v>
      </c>
      <c r="C60" s="394">
        <v>2710100</v>
      </c>
      <c r="D60" s="394" t="s">
        <v>642</v>
      </c>
      <c r="E60" s="394">
        <v>7857100</v>
      </c>
      <c r="F60" s="395">
        <v>822000</v>
      </c>
      <c r="G60" s="394" t="s">
        <v>642</v>
      </c>
      <c r="H60" s="393"/>
      <c r="I60" s="396" t="str">
        <f>VLOOKUP(C60,Produkte!$A$1:$B$250,2,0)</f>
        <v>Volkskochschule Vorpommern-Greifswald</v>
      </c>
      <c r="J60" s="397" t="s">
        <v>349</v>
      </c>
      <c r="K60" s="398" t="s">
        <v>350</v>
      </c>
      <c r="L60" s="399">
        <f t="shared" si="0"/>
        <v>0</v>
      </c>
      <c r="M60" s="400">
        <f t="shared" si="1"/>
        <v>5000</v>
      </c>
      <c r="N60" s="401">
        <v>0</v>
      </c>
      <c r="O60" s="402">
        <v>5000</v>
      </c>
      <c r="P60" s="402">
        <v>0</v>
      </c>
      <c r="Q60" s="402">
        <v>0</v>
      </c>
      <c r="R60" s="402">
        <v>0</v>
      </c>
      <c r="S60" s="402">
        <v>0</v>
      </c>
      <c r="T60" s="402">
        <v>0</v>
      </c>
      <c r="U60" s="403">
        <v>0</v>
      </c>
      <c r="V60" s="404">
        <v>0</v>
      </c>
      <c r="W60" s="402">
        <v>0</v>
      </c>
      <c r="X60" s="402">
        <v>0</v>
      </c>
      <c r="Y60" s="405">
        <v>0</v>
      </c>
      <c r="Z60" s="406">
        <f t="shared" si="9"/>
        <v>-169399.919154</v>
      </c>
      <c r="AA60" s="407">
        <f t="shared" si="10"/>
        <v>-20000.00001407502</v>
      </c>
      <c r="AB60" s="401">
        <v>0</v>
      </c>
      <c r="AC60" s="402">
        <v>0</v>
      </c>
      <c r="AD60" s="402">
        <v>0</v>
      </c>
      <c r="AE60" s="408"/>
    </row>
    <row r="61" spans="1:31" s="39" customFormat="1" ht="45" x14ac:dyDescent="0.2">
      <c r="A61" s="392">
        <v>59</v>
      </c>
      <c r="B61" s="423" t="s">
        <v>629</v>
      </c>
      <c r="C61" s="424">
        <v>3660000</v>
      </c>
      <c r="D61" s="424" t="s">
        <v>642</v>
      </c>
      <c r="E61" s="424">
        <v>7852200</v>
      </c>
      <c r="F61" s="425">
        <v>322000</v>
      </c>
      <c r="G61" s="424" t="s">
        <v>642</v>
      </c>
      <c r="H61" s="423"/>
      <c r="I61" s="426" t="str">
        <f>VLOOKUP(C61,Produkte!$A$1:$B$250,2,0)</f>
        <v>Einrichtungen der Kinder- und Jugendarbeit</v>
      </c>
      <c r="J61" s="427" t="s">
        <v>88</v>
      </c>
      <c r="K61" s="428" t="s">
        <v>89</v>
      </c>
      <c r="L61" s="429">
        <f t="shared" si="0"/>
        <v>0</v>
      </c>
      <c r="M61" s="430">
        <f t="shared" si="1"/>
        <v>10000</v>
      </c>
      <c r="N61" s="431">
        <v>0</v>
      </c>
      <c r="O61" s="432">
        <v>0</v>
      </c>
      <c r="P61" s="432">
        <v>0</v>
      </c>
      <c r="Q61" s="432">
        <v>0</v>
      </c>
      <c r="R61" s="432">
        <v>0</v>
      </c>
      <c r="S61" s="432">
        <v>10000</v>
      </c>
      <c r="T61" s="432">
        <v>0</v>
      </c>
      <c r="U61" s="433">
        <v>0</v>
      </c>
      <c r="V61" s="434">
        <v>0</v>
      </c>
      <c r="W61" s="435">
        <v>0</v>
      </c>
      <c r="X61" s="435">
        <v>0</v>
      </c>
      <c r="Y61" s="436">
        <v>0</v>
      </c>
      <c r="Z61" s="406">
        <f t="shared" si="9"/>
        <v>-169399.919154</v>
      </c>
      <c r="AA61" s="407">
        <f t="shared" si="10"/>
        <v>-20000.00001407502</v>
      </c>
      <c r="AB61" s="431">
        <v>0</v>
      </c>
      <c r="AC61" s="432">
        <v>0</v>
      </c>
      <c r="AD61" s="432">
        <v>0</v>
      </c>
      <c r="AE61" s="437"/>
    </row>
    <row r="62" spans="1:31" s="124" customFormat="1" x14ac:dyDescent="0.2">
      <c r="A62" s="535" t="s">
        <v>768</v>
      </c>
      <c r="B62" s="535"/>
      <c r="C62" s="535"/>
      <c r="D62" s="535"/>
      <c r="E62" s="535"/>
      <c r="F62" s="535"/>
      <c r="G62" s="535"/>
      <c r="H62" s="535"/>
      <c r="I62" s="535"/>
      <c r="J62" s="535"/>
      <c r="K62" s="536"/>
      <c r="L62" s="360">
        <f t="shared" ref="L62:U62" si="11">SUM(L52:L61)</f>
        <v>0</v>
      </c>
      <c r="M62" s="361">
        <f t="shared" si="11"/>
        <v>217400</v>
      </c>
      <c r="N62" s="360">
        <f t="shared" si="11"/>
        <v>0</v>
      </c>
      <c r="O62" s="439">
        <f t="shared" si="11"/>
        <v>169400</v>
      </c>
      <c r="P62" s="439">
        <f t="shared" si="11"/>
        <v>0</v>
      </c>
      <c r="Q62" s="439">
        <f t="shared" si="11"/>
        <v>20000</v>
      </c>
      <c r="R62" s="439">
        <f t="shared" si="11"/>
        <v>0</v>
      </c>
      <c r="S62" s="439">
        <f t="shared" si="11"/>
        <v>19000</v>
      </c>
      <c r="T62" s="439">
        <f t="shared" si="11"/>
        <v>0</v>
      </c>
      <c r="U62" s="361">
        <f t="shared" si="11"/>
        <v>9000</v>
      </c>
      <c r="V62" s="445"/>
      <c r="W62" s="439"/>
      <c r="X62" s="439"/>
      <c r="Y62" s="440"/>
      <c r="Z62" s="446"/>
      <c r="AA62" s="447"/>
      <c r="AB62" s="445">
        <f>SUM(AB52:AB61)</f>
        <v>0</v>
      </c>
      <c r="AC62" s="445">
        <f>SUM(AC52:AC61)</f>
        <v>0</v>
      </c>
      <c r="AD62" s="445">
        <f>SUM(AD52:AD61)</f>
        <v>0</v>
      </c>
      <c r="AE62" s="445">
        <f>SUM(AE52:AE61)</f>
        <v>0</v>
      </c>
    </row>
    <row r="63" spans="1:31" x14ac:dyDescent="0.2">
      <c r="A63" s="537" t="s">
        <v>751</v>
      </c>
      <c r="B63" s="538"/>
      <c r="C63" s="538"/>
      <c r="D63" s="538"/>
      <c r="E63" s="538"/>
      <c r="F63" s="538"/>
      <c r="G63" s="538"/>
      <c r="H63" s="538"/>
      <c r="I63" s="538"/>
      <c r="J63" s="538"/>
      <c r="K63" s="539"/>
      <c r="L63" s="179">
        <f t="shared" ref="L63:U63" si="12">L62+L51</f>
        <v>4000</v>
      </c>
      <c r="M63" s="180">
        <f t="shared" si="12"/>
        <v>1386700</v>
      </c>
      <c r="N63" s="179">
        <f t="shared" si="12"/>
        <v>2000</v>
      </c>
      <c r="O63" s="185">
        <f t="shared" si="12"/>
        <v>646900</v>
      </c>
      <c r="P63" s="185">
        <f t="shared" si="12"/>
        <v>2000</v>
      </c>
      <c r="Q63" s="185">
        <f t="shared" si="12"/>
        <v>307100</v>
      </c>
      <c r="R63" s="185">
        <f t="shared" si="12"/>
        <v>0</v>
      </c>
      <c r="S63" s="185">
        <f t="shared" si="12"/>
        <v>196100</v>
      </c>
      <c r="T63" s="185">
        <f t="shared" si="12"/>
        <v>0</v>
      </c>
      <c r="U63" s="180">
        <f t="shared" si="12"/>
        <v>159600</v>
      </c>
      <c r="V63" s="188">
        <f>SUM(V2:V61)</f>
        <v>0</v>
      </c>
      <c r="W63" s="185">
        <f>SUM(W2:W61)</f>
        <v>77000</v>
      </c>
      <c r="X63" s="185">
        <f>SUM(X2:X61)</f>
        <v>0</v>
      </c>
      <c r="Y63" s="259">
        <f>SUM(Y2:Y61)</f>
        <v>0</v>
      </c>
      <c r="Z63" s="185"/>
      <c r="AA63" s="185"/>
      <c r="AB63" s="188">
        <f>SUM(AB2:AB61)</f>
        <v>0</v>
      </c>
      <c r="AC63" s="185">
        <f>SUM(AC2:AC61)</f>
        <v>0</v>
      </c>
      <c r="AD63" s="185">
        <f>SUM(AD2:AD61)</f>
        <v>0</v>
      </c>
      <c r="AE63" s="180">
        <f>SUM(AE2:AE61)</f>
        <v>0</v>
      </c>
    </row>
    <row r="64" spans="1:31" x14ac:dyDescent="0.2">
      <c r="A64" s="540"/>
      <c r="B64" s="541"/>
      <c r="C64" s="541"/>
      <c r="D64" s="541"/>
      <c r="E64" s="541"/>
      <c r="F64" s="541"/>
      <c r="G64" s="541"/>
      <c r="H64" s="541"/>
      <c r="I64" s="541"/>
      <c r="J64" s="541"/>
      <c r="K64" s="542"/>
      <c r="L64" s="181"/>
      <c r="M64" s="182">
        <f>M63-L63</f>
        <v>1382700</v>
      </c>
      <c r="N64" s="181"/>
      <c r="O64" s="186">
        <f>N63-O63</f>
        <v>-644900</v>
      </c>
      <c r="P64" s="186"/>
      <c r="Q64" s="186">
        <f>P63-Q63</f>
        <v>-305100</v>
      </c>
      <c r="R64" s="186"/>
      <c r="S64" s="186">
        <f>R63-S63</f>
        <v>-196100</v>
      </c>
      <c r="T64" s="186"/>
      <c r="U64" s="182">
        <f>T63-U63</f>
        <v>-159600</v>
      </c>
      <c r="V64" s="189"/>
      <c r="W64" s="186">
        <f>W63-V63</f>
        <v>77000</v>
      </c>
      <c r="X64" s="186"/>
      <c r="Y64" s="260">
        <f>Y63-X63</f>
        <v>0</v>
      </c>
      <c r="Z64" s="185"/>
      <c r="AA64" s="185"/>
      <c r="AB64" s="189"/>
      <c r="AC64" s="186"/>
      <c r="AD64" s="186"/>
      <c r="AE64" s="182"/>
    </row>
    <row r="65" spans="1:31" x14ac:dyDescent="0.2">
      <c r="A65" s="39"/>
      <c r="B65" s="530"/>
      <c r="C65" s="531"/>
      <c r="D65" s="130"/>
      <c r="E65" s="130"/>
      <c r="F65" s="133"/>
      <c r="G65" s="130"/>
      <c r="H65" s="135" t="s">
        <v>661</v>
      </c>
      <c r="I65" s="122"/>
      <c r="J65" s="122"/>
      <c r="K65" s="40"/>
      <c r="L65" s="124"/>
      <c r="M65" s="124"/>
      <c r="N65" s="39"/>
      <c r="O65" s="39"/>
      <c r="P65" s="39"/>
      <c r="Q65" s="39"/>
      <c r="R65" s="39"/>
      <c r="S65" s="39"/>
      <c r="T65" s="39"/>
      <c r="U65" s="39"/>
      <c r="Z65" s="39"/>
      <c r="AA65" s="39"/>
      <c r="AB65" s="39"/>
      <c r="AC65" s="39"/>
      <c r="AD65" s="39"/>
      <c r="AE65" s="39"/>
    </row>
    <row r="66" spans="1:31" x14ac:dyDescent="0.2">
      <c r="C66" s="37"/>
      <c r="D66" s="37"/>
      <c r="E66" s="37"/>
      <c r="G66" s="37"/>
      <c r="I66" s="43"/>
      <c r="R66" s="39"/>
      <c r="V66" s="37"/>
      <c r="W66" s="37"/>
      <c r="X66" s="37"/>
      <c r="Y66" s="37"/>
    </row>
    <row r="67" spans="1:31" x14ac:dyDescent="0.2">
      <c r="C67" s="37"/>
      <c r="D67" s="37"/>
      <c r="E67" s="37"/>
      <c r="G67" s="37"/>
      <c r="I67" s="43"/>
      <c r="V67" s="37"/>
      <c r="W67" s="37"/>
      <c r="X67" s="37"/>
      <c r="Y67" s="37"/>
    </row>
    <row r="68" spans="1:31" x14ac:dyDescent="0.2">
      <c r="C68" s="37"/>
      <c r="D68" s="37"/>
      <c r="E68" s="37"/>
      <c r="G68" s="37"/>
      <c r="I68" s="43"/>
      <c r="V68" s="37"/>
      <c r="W68" s="37"/>
      <c r="X68" s="37"/>
      <c r="Y68" s="37"/>
    </row>
    <row r="69" spans="1:31" x14ac:dyDescent="0.2">
      <c r="C69" s="37"/>
      <c r="D69" s="37"/>
      <c r="E69" s="37"/>
      <c r="G69" s="37"/>
      <c r="I69" s="43"/>
      <c r="V69" s="37"/>
      <c r="W69" s="37"/>
      <c r="X69" s="37"/>
      <c r="Y69" s="37"/>
    </row>
    <row r="70" spans="1:31" x14ac:dyDescent="0.2">
      <c r="C70" s="37"/>
      <c r="D70" s="37"/>
      <c r="E70" s="37"/>
      <c r="G70" s="37"/>
      <c r="I70" s="43"/>
      <c r="V70" s="37"/>
      <c r="W70" s="37"/>
      <c r="X70" s="37"/>
      <c r="Y70" s="37"/>
    </row>
    <row r="71" spans="1:31" x14ac:dyDescent="0.2">
      <c r="C71" s="37"/>
      <c r="D71" s="37"/>
      <c r="E71" s="37"/>
      <c r="G71" s="37"/>
      <c r="I71" s="43"/>
      <c r="V71" s="37"/>
      <c r="W71" s="37"/>
      <c r="X71" s="37"/>
      <c r="Y71" s="37"/>
    </row>
    <row r="72" spans="1:31" x14ac:dyDescent="0.2">
      <c r="C72" s="37"/>
      <c r="D72" s="37"/>
      <c r="E72" s="37"/>
      <c r="G72" s="37"/>
      <c r="I72" s="43"/>
      <c r="V72" s="37"/>
      <c r="W72" s="37"/>
      <c r="X72" s="37"/>
      <c r="Y72" s="37"/>
    </row>
    <row r="73" spans="1:31" x14ac:dyDescent="0.2">
      <c r="C73" s="37"/>
      <c r="D73" s="37"/>
      <c r="E73" s="37"/>
      <c r="G73" s="37"/>
      <c r="I73" s="43"/>
      <c r="V73" s="37"/>
      <c r="W73" s="37"/>
      <c r="X73" s="37"/>
      <c r="Y73" s="37"/>
    </row>
    <row r="74" spans="1:31" x14ac:dyDescent="0.2">
      <c r="C74" s="37"/>
      <c r="D74" s="37"/>
      <c r="E74" s="37"/>
      <c r="G74" s="37"/>
      <c r="I74" s="43"/>
      <c r="V74" s="37"/>
      <c r="W74" s="37"/>
      <c r="X74" s="37"/>
      <c r="Y74" s="37"/>
    </row>
    <row r="75" spans="1:31" x14ac:dyDescent="0.2">
      <c r="C75" s="37"/>
      <c r="D75" s="37"/>
      <c r="E75" s="37"/>
      <c r="G75" s="37"/>
      <c r="I75" s="43"/>
      <c r="V75" s="37"/>
      <c r="W75" s="37"/>
      <c r="X75" s="37"/>
      <c r="Y75" s="37"/>
    </row>
    <row r="76" spans="1:31" x14ac:dyDescent="0.2">
      <c r="C76" s="37"/>
      <c r="D76" s="37"/>
      <c r="E76" s="37"/>
      <c r="G76" s="37"/>
      <c r="I76" s="43"/>
      <c r="V76" s="37"/>
      <c r="W76" s="37"/>
      <c r="X76" s="37"/>
      <c r="Y76" s="37"/>
    </row>
    <row r="77" spans="1:31" x14ac:dyDescent="0.2">
      <c r="C77" s="37"/>
      <c r="D77" s="37"/>
      <c r="E77" s="37"/>
      <c r="G77" s="37"/>
      <c r="I77" s="43"/>
      <c r="V77" s="37"/>
      <c r="W77" s="37"/>
      <c r="X77" s="37"/>
      <c r="Y77" s="37"/>
    </row>
    <row r="78" spans="1:31" x14ac:dyDescent="0.2">
      <c r="C78" s="37"/>
      <c r="D78" s="37"/>
      <c r="E78" s="37"/>
      <c r="G78" s="37"/>
      <c r="I78" s="43"/>
      <c r="V78" s="37"/>
      <c r="W78" s="37"/>
      <c r="X78" s="37"/>
      <c r="Y78" s="37"/>
    </row>
    <row r="79" spans="1:31" x14ac:dyDescent="0.2">
      <c r="C79" s="37"/>
      <c r="D79" s="37"/>
      <c r="E79" s="37"/>
      <c r="G79" s="37"/>
      <c r="I79" s="43"/>
      <c r="V79" s="37"/>
      <c r="W79" s="37"/>
      <c r="X79" s="37"/>
      <c r="Y79" s="37"/>
    </row>
    <row r="80" spans="1:31" x14ac:dyDescent="0.2">
      <c r="C80" s="37"/>
      <c r="D80" s="37"/>
      <c r="E80" s="37"/>
      <c r="G80" s="37"/>
      <c r="I80" s="43"/>
      <c r="V80" s="37"/>
      <c r="W80" s="37"/>
      <c r="X80" s="37"/>
      <c r="Y80" s="37"/>
    </row>
    <row r="81" spans="3:25" x14ac:dyDescent="0.2">
      <c r="C81" s="37"/>
      <c r="D81" s="37"/>
      <c r="E81" s="37"/>
      <c r="G81" s="37"/>
      <c r="I81" s="43"/>
      <c r="V81" s="37"/>
      <c r="W81" s="37"/>
      <c r="X81" s="37"/>
      <c r="Y81" s="37"/>
    </row>
    <row r="82" spans="3:25" x14ac:dyDescent="0.2">
      <c r="C82" s="37"/>
      <c r="D82" s="37"/>
      <c r="E82" s="37"/>
      <c r="G82" s="37"/>
      <c r="I82" s="43"/>
      <c r="V82" s="37"/>
      <c r="W82" s="37"/>
      <c r="X82" s="37"/>
      <c r="Y82" s="37"/>
    </row>
    <row r="83" spans="3:25" x14ac:dyDescent="0.2">
      <c r="C83" s="37"/>
      <c r="D83" s="37"/>
      <c r="E83" s="37"/>
      <c r="G83" s="37"/>
      <c r="I83" s="43"/>
      <c r="V83" s="37"/>
      <c r="W83" s="37"/>
      <c r="X83" s="37"/>
      <c r="Y83" s="37"/>
    </row>
    <row r="84" spans="3:25" x14ac:dyDescent="0.2">
      <c r="C84" s="37"/>
      <c r="D84" s="37"/>
      <c r="E84" s="37"/>
      <c r="G84" s="37"/>
      <c r="I84" s="43"/>
      <c r="V84" s="37"/>
      <c r="W84" s="37"/>
      <c r="X84" s="37"/>
      <c r="Y84" s="37"/>
    </row>
    <row r="85" spans="3:25" x14ac:dyDescent="0.2">
      <c r="C85" s="37"/>
      <c r="D85" s="37"/>
      <c r="E85" s="37"/>
      <c r="G85" s="37"/>
      <c r="I85" s="43"/>
      <c r="V85" s="37"/>
      <c r="W85" s="37"/>
      <c r="X85" s="37"/>
      <c r="Y85" s="37"/>
    </row>
    <row r="86" spans="3:25" x14ac:dyDescent="0.2">
      <c r="C86" s="37"/>
      <c r="D86" s="37"/>
      <c r="E86" s="37"/>
      <c r="G86" s="37"/>
      <c r="I86" s="43"/>
      <c r="V86" s="37"/>
      <c r="W86" s="37"/>
      <c r="X86" s="37"/>
      <c r="Y86" s="37"/>
    </row>
    <row r="87" spans="3:25" x14ac:dyDescent="0.2">
      <c r="C87" s="37"/>
      <c r="D87" s="37"/>
      <c r="E87" s="37"/>
      <c r="G87" s="37"/>
      <c r="I87" s="43"/>
      <c r="V87" s="37"/>
      <c r="W87" s="37"/>
      <c r="X87" s="37"/>
      <c r="Y87" s="37"/>
    </row>
    <row r="88" spans="3:25" x14ac:dyDescent="0.2">
      <c r="C88" s="37"/>
      <c r="D88" s="37"/>
      <c r="E88" s="37"/>
      <c r="G88" s="37"/>
      <c r="I88" s="43"/>
      <c r="V88" s="37"/>
      <c r="W88" s="37"/>
      <c r="X88" s="37"/>
      <c r="Y88" s="37"/>
    </row>
    <row r="89" spans="3:25" x14ac:dyDescent="0.2">
      <c r="C89" s="37"/>
      <c r="D89" s="37"/>
      <c r="E89" s="37"/>
      <c r="G89" s="37"/>
      <c r="I89" s="43"/>
      <c r="V89" s="37"/>
      <c r="W89" s="37"/>
      <c r="X89" s="37"/>
      <c r="Y89" s="37"/>
    </row>
    <row r="90" spans="3:25" x14ac:dyDescent="0.2">
      <c r="C90" s="37"/>
      <c r="D90" s="37"/>
      <c r="E90" s="37"/>
      <c r="G90" s="37"/>
      <c r="I90" s="43"/>
      <c r="V90" s="37"/>
      <c r="W90" s="37"/>
      <c r="X90" s="37"/>
      <c r="Y90" s="37"/>
    </row>
    <row r="91" spans="3:25" x14ac:dyDescent="0.2">
      <c r="C91" s="37"/>
      <c r="D91" s="37"/>
      <c r="E91" s="37"/>
      <c r="G91" s="37"/>
      <c r="I91" s="43"/>
      <c r="V91" s="37"/>
      <c r="W91" s="37"/>
      <c r="X91" s="37"/>
      <c r="Y91" s="37"/>
    </row>
    <row r="92" spans="3:25" x14ac:dyDescent="0.2">
      <c r="C92" s="37"/>
      <c r="D92" s="37"/>
      <c r="E92" s="37"/>
      <c r="G92" s="37"/>
      <c r="I92" s="43"/>
      <c r="V92" s="37"/>
      <c r="W92" s="37"/>
      <c r="X92" s="37"/>
      <c r="Y92" s="37"/>
    </row>
  </sheetData>
  <autoFilter ref="A1:AE65"/>
  <customSheetViews>
    <customSheetView guid="{BA740DD0-A8D6-4FF1-911F-75E2817B4FB3}" fitToPage="1" hiddenColumns="1" showRuler="0" topLeftCell="B34">
      <selection activeCell="I52" sqref="I52"/>
      <pageMargins left="0.7" right="0.7" top="0.78740157499999996" bottom="0.78740157499999996" header="0.3" footer="0.3"/>
      <pageSetup paperSize="8" fitToHeight="0" orientation="landscape"/>
      <headerFooter alignWithMargins="0">
        <oddHeader>&amp;L&amp;9Prioritätenliste Investitionsplanung 2013 - 2016&amp;C&amp;9Kategorie 2&amp;R&amp;9Investitionsmaßnahmen bis 50 TEUR</oddHeader>
        <oddFooter>&amp;L&amp;9Version vom &amp;D&amp;C&amp;9alle Werte in EUR&amp;R&amp;9Seite &amp;P von &amp;N</oddFooter>
      </headerFooter>
    </customSheetView>
  </customSheetViews>
  <mergeCells count="4">
    <mergeCell ref="B65:C65"/>
    <mergeCell ref="A51:K51"/>
    <mergeCell ref="A62:K62"/>
    <mergeCell ref="A63:K64"/>
  </mergeCells>
  <phoneticPr fontId="17" type="noConversion"/>
  <conditionalFormatting sqref="Z2:AA48 Z50:AA61">
    <cfRule type="cellIs" dxfId="20" priority="57" operator="greaterThan">
      <formula>0.1</formula>
    </cfRule>
    <cfRule type="cellIs" dxfId="19" priority="58" operator="lessThan">
      <formula>0.1</formula>
    </cfRule>
    <cfRule type="cellIs" dxfId="37" priority="59" operator="equal">
      <formula>0</formula>
    </cfRule>
  </conditionalFormatting>
  <conditionalFormatting sqref="B60:U61 L62:U62 A52:A54">
    <cfRule type="expression" dxfId="36" priority="18">
      <formula>ISBLANK(A52:U110)</formula>
    </cfRule>
  </conditionalFormatting>
  <conditionalFormatting sqref="B48:U48">
    <cfRule type="expression" dxfId="35" priority="99">
      <formula>ISBLANK(B48:V106)</formula>
    </cfRule>
  </conditionalFormatting>
  <conditionalFormatting sqref="B28:U28 B3:G27 I3:U27 A3:A48">
    <cfRule type="expression" dxfId="34" priority="9">
      <formula>ISBLANK(A3:U63)</formula>
    </cfRule>
  </conditionalFormatting>
  <conditionalFormatting sqref="B52:U52">
    <cfRule type="expression" dxfId="33" priority="857">
      <formula>ISBLANK(B29:V89)</formula>
    </cfRule>
  </conditionalFormatting>
  <conditionalFormatting sqref="B55:U59">
    <cfRule type="expression" dxfId="32" priority="862">
      <formula>ISBLANK(B55:V111)</formula>
    </cfRule>
  </conditionalFormatting>
  <conditionalFormatting sqref="A2:U2 A55:A62 B45:U47 A50:A51">
    <cfRule type="expression" dxfId="31" priority="1088">
      <formula>ISBLANK(A2:U61)</formula>
    </cfRule>
  </conditionalFormatting>
  <conditionalFormatting sqref="AA49">
    <cfRule type="cellIs" dxfId="30" priority="5" operator="greaterThan">
      <formula>0.0000000000001</formula>
    </cfRule>
    <cfRule type="cellIs" dxfId="29" priority="6" operator="lessThan">
      <formula>0.000000000001</formula>
    </cfRule>
    <cfRule type="cellIs" dxfId="28" priority="7" operator="equal">
      <formula>0</formula>
    </cfRule>
  </conditionalFormatting>
  <conditionalFormatting sqref="B49:U50 L51:U51">
    <cfRule type="expression" dxfId="27" priority="4">
      <formula>ISBLANK(B49:V106)</formula>
    </cfRule>
  </conditionalFormatting>
  <conditionalFormatting sqref="A49">
    <cfRule type="expression" dxfId="26" priority="8">
      <formula>ISBLANK(A49:U108)</formula>
    </cfRule>
  </conditionalFormatting>
  <conditionalFormatting sqref="Z49">
    <cfRule type="cellIs" dxfId="25" priority="1" operator="greaterThan">
      <formula>0.0000000000001</formula>
    </cfRule>
    <cfRule type="cellIs" dxfId="24" priority="2" operator="lessThan">
      <formula>0.000000000001</formula>
    </cfRule>
    <cfRule type="cellIs" dxfId="23" priority="3" operator="equal">
      <formula>0</formula>
    </cfRule>
  </conditionalFormatting>
  <conditionalFormatting sqref="B53:U54">
    <cfRule type="expression" dxfId="22" priority="1108">
      <formula>ISBLANK(B53:V108)</formula>
    </cfRule>
  </conditionalFormatting>
  <conditionalFormatting sqref="B29:U44">
    <cfRule type="expression" dxfId="21" priority="1112">
      <formula>ISBLANK(B29:V90)</formula>
    </cfRule>
  </conditionalFormatting>
  <pageMargins left="0.51181102362204722" right="0.11811023622047245" top="0.55118110236220474" bottom="0.55118110236220474" header="0.31496062992125984" footer="0.31496062992125984"/>
  <pageSetup paperSize="8" scale="84" fitToHeight="0" orientation="landscape" r:id="rId1"/>
  <headerFooter alignWithMargins="0">
    <oddHeader>&amp;L&amp;9Prioritätenliste Investitionsplanung 2020 - 2023&amp;C&amp;"Arial,Fett"&amp;11Kategorie 2&amp;R&amp;9Investitionsmaßnahmen bis 50 TEUR</oddHeader>
    <oddFooter>&amp;L&amp;9Version vom &amp;D&amp;C&amp;9alle Werte in EUR&amp;R&amp;9Seite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E167"/>
  <sheetViews>
    <sheetView zoomScale="110" zoomScaleNormal="110" zoomScaleSheetLayoutView="100" zoomScalePageLayoutView="85" workbookViewId="0">
      <pane xSplit="11" ySplit="1" topLeftCell="L2" activePane="bottomRight" state="frozen"/>
      <selection activeCell="O2" sqref="O2:O49"/>
      <selection pane="topRight" activeCell="O2" sqref="O2:O49"/>
      <selection pane="bottomLeft" activeCell="O2" sqref="O2:O49"/>
      <selection pane="bottomRight" activeCell="AA66" sqref="AA66"/>
    </sheetView>
  </sheetViews>
  <sheetFormatPr baseColWidth="10" defaultColWidth="11.42578125" defaultRowHeight="12.75" x14ac:dyDescent="0.2"/>
  <cols>
    <col min="1" max="1" width="5.140625" style="39" customWidth="1"/>
    <col min="2" max="2" width="5.42578125" style="42" customWidth="1"/>
    <col min="3" max="3" width="10" style="42" customWidth="1"/>
    <col min="4" max="5" width="12.140625" style="42" hidden="1" customWidth="1"/>
    <col min="6" max="6" width="12.140625" style="132" hidden="1" customWidth="1"/>
    <col min="7" max="7" width="12.140625" style="42" hidden="1" customWidth="1"/>
    <col min="8" max="8" width="17.28515625" style="42" customWidth="1"/>
    <col min="9" max="9" width="22.28515625" style="118" customWidth="1"/>
    <col min="10" max="10" width="27" style="43" customWidth="1"/>
    <col min="11" max="11" width="35" style="43" customWidth="1"/>
    <col min="12" max="12" width="16.7109375" style="125" customWidth="1"/>
    <col min="13" max="13" width="11.140625" style="125" customWidth="1"/>
    <col min="14" max="14" width="10.7109375" style="37" customWidth="1"/>
    <col min="15" max="15" width="11.85546875" style="37" customWidth="1"/>
    <col min="16" max="16" width="13.7109375" style="37" customWidth="1"/>
    <col min="17" max="17" width="13.7109375" style="37" customWidth="1" collapsed="1"/>
    <col min="18" max="19" width="13.7109375" style="37" customWidth="1"/>
    <col min="20" max="20" width="13.7109375" style="37" customWidth="1" collapsed="1"/>
    <col min="21" max="21" width="13.7109375" style="37" customWidth="1"/>
    <col min="22" max="25" width="14" style="41" hidden="1" customWidth="1"/>
    <col min="26" max="26" width="13.5703125" style="37" customWidth="1"/>
    <col min="27" max="27" width="14" style="37" customWidth="1"/>
    <col min="28" max="30" width="12" style="37" customWidth="1"/>
    <col min="31" max="31" width="14.7109375" style="43" customWidth="1"/>
    <col min="32" max="16384" width="11.42578125" style="37"/>
  </cols>
  <sheetData>
    <row r="1" spans="1:31" s="33" customFormat="1" ht="78.75" x14ac:dyDescent="0.2">
      <c r="A1" s="272" t="s">
        <v>54</v>
      </c>
      <c r="B1" s="160" t="s">
        <v>1</v>
      </c>
      <c r="C1" s="160" t="s">
        <v>2</v>
      </c>
      <c r="D1" s="160" t="s">
        <v>644</v>
      </c>
      <c r="E1" s="160" t="s">
        <v>643</v>
      </c>
      <c r="F1" s="161" t="s">
        <v>647</v>
      </c>
      <c r="G1" s="160" t="s">
        <v>648</v>
      </c>
      <c r="H1" s="160" t="s">
        <v>0</v>
      </c>
      <c r="I1" s="160" t="s">
        <v>53</v>
      </c>
      <c r="J1" s="163" t="s">
        <v>30</v>
      </c>
      <c r="K1" s="164" t="s">
        <v>33</v>
      </c>
      <c r="L1" s="168" t="s">
        <v>15</v>
      </c>
      <c r="M1" s="170" t="s">
        <v>16</v>
      </c>
      <c r="N1" s="168" t="s">
        <v>20</v>
      </c>
      <c r="O1" s="169" t="s">
        <v>21</v>
      </c>
      <c r="P1" s="169" t="s">
        <v>28</v>
      </c>
      <c r="Q1" s="169" t="s">
        <v>29</v>
      </c>
      <c r="R1" s="169" t="s">
        <v>56</v>
      </c>
      <c r="S1" s="169" t="s">
        <v>57</v>
      </c>
      <c r="T1" s="169" t="s">
        <v>58</v>
      </c>
      <c r="U1" s="170" t="s">
        <v>59</v>
      </c>
      <c r="V1" s="171" t="s">
        <v>60</v>
      </c>
      <c r="W1" s="169" t="s">
        <v>61</v>
      </c>
      <c r="X1" s="169" t="s">
        <v>81</v>
      </c>
      <c r="Y1" s="288" t="s">
        <v>82</v>
      </c>
      <c r="Z1" s="168" t="s">
        <v>66</v>
      </c>
      <c r="AA1" s="170" t="s">
        <v>67</v>
      </c>
      <c r="AB1" s="168" t="s">
        <v>31</v>
      </c>
      <c r="AC1" s="169" t="s">
        <v>62</v>
      </c>
      <c r="AD1" s="169" t="s">
        <v>63</v>
      </c>
      <c r="AE1" s="273" t="s">
        <v>32</v>
      </c>
    </row>
    <row r="2" spans="1:31" s="120" customFormat="1" ht="33.75" x14ac:dyDescent="0.2">
      <c r="A2" s="153">
        <v>1</v>
      </c>
      <c r="B2" s="154">
        <v>11</v>
      </c>
      <c r="C2" s="155">
        <v>1230500</v>
      </c>
      <c r="D2" s="155" t="s">
        <v>642</v>
      </c>
      <c r="E2" s="155">
        <v>7857100</v>
      </c>
      <c r="F2" s="156">
        <v>822000</v>
      </c>
      <c r="G2" s="155" t="s">
        <v>642</v>
      </c>
      <c r="H2" s="154" t="s">
        <v>687</v>
      </c>
      <c r="I2" s="157" t="str">
        <f>VLOOKUP(C2,Produkte!$A$1:$B$250,2,0)</f>
        <v>Verkehrsüberwachung</v>
      </c>
      <c r="J2" s="157" t="s">
        <v>92</v>
      </c>
      <c r="K2" s="158" t="s">
        <v>93</v>
      </c>
      <c r="L2" s="174">
        <f>N2+P2+R2+T2+V2+X2</f>
        <v>0</v>
      </c>
      <c r="M2" s="175">
        <f>O2+Q2+S2+U2+W2+Y2</f>
        <v>110000</v>
      </c>
      <c r="N2" s="238">
        <v>0</v>
      </c>
      <c r="O2" s="166">
        <v>50000</v>
      </c>
      <c r="P2" s="167">
        <v>0</v>
      </c>
      <c r="Q2" s="166">
        <v>20000</v>
      </c>
      <c r="R2" s="167">
        <v>0</v>
      </c>
      <c r="S2" s="166">
        <v>20000</v>
      </c>
      <c r="T2" s="167">
        <v>0</v>
      </c>
      <c r="U2" s="276">
        <v>20000</v>
      </c>
      <c r="V2" s="274">
        <v>0</v>
      </c>
      <c r="W2" s="206">
        <v>0</v>
      </c>
      <c r="X2" s="165">
        <v>0</v>
      </c>
      <c r="Y2" s="246">
        <v>0</v>
      </c>
      <c r="Z2" s="289">
        <f>Gesamt!E24+N2-O2</f>
        <v>17285899.919154</v>
      </c>
      <c r="AA2" s="290">
        <f>Gesamt!G24+P2-Q2</f>
        <v>12838600.000014074</v>
      </c>
      <c r="AB2" s="280">
        <v>0</v>
      </c>
      <c r="AC2" s="281">
        <v>0</v>
      </c>
      <c r="AD2" s="281">
        <v>0</v>
      </c>
      <c r="AE2" s="282"/>
    </row>
    <row r="3" spans="1:31" s="121" customFormat="1" ht="22.5" x14ac:dyDescent="0.2">
      <c r="A3" s="153">
        <v>2</v>
      </c>
      <c r="B3" s="139">
        <v>22</v>
      </c>
      <c r="C3" s="140">
        <v>5420100</v>
      </c>
      <c r="D3" s="140">
        <v>6814200</v>
      </c>
      <c r="E3" s="140">
        <v>7853200</v>
      </c>
      <c r="F3" s="141">
        <v>960032</v>
      </c>
      <c r="G3" s="140">
        <v>2331100</v>
      </c>
      <c r="H3" s="139" t="s">
        <v>665</v>
      </c>
      <c r="I3" s="142" t="str">
        <f>VLOOKUP(C3,Produkte!$A$1:$B$250,2,0)</f>
        <v>Kreisstraßen</v>
      </c>
      <c r="J3" s="142" t="s">
        <v>52</v>
      </c>
      <c r="K3" s="152" t="s">
        <v>216</v>
      </c>
      <c r="L3" s="176">
        <f t="shared" ref="L3:L64" si="0">N3+P3+R3+T3+V3+X3</f>
        <v>1020000</v>
      </c>
      <c r="M3" s="177">
        <f t="shared" ref="M3:M64" si="1">O3+Q3+S3+U3+W3+Y3</f>
        <v>1150000</v>
      </c>
      <c r="N3" s="240">
        <v>490000</v>
      </c>
      <c r="O3" s="144">
        <v>550000</v>
      </c>
      <c r="P3" s="145">
        <v>530000</v>
      </c>
      <c r="Q3" s="144">
        <v>600000</v>
      </c>
      <c r="R3" s="145">
        <v>0</v>
      </c>
      <c r="S3" s="144">
        <v>0</v>
      </c>
      <c r="T3" s="145">
        <v>0</v>
      </c>
      <c r="U3" s="242">
        <v>0</v>
      </c>
      <c r="V3" s="237">
        <v>0</v>
      </c>
      <c r="W3" s="146">
        <v>0</v>
      </c>
      <c r="X3" s="143">
        <v>0</v>
      </c>
      <c r="Y3" s="191">
        <v>0</v>
      </c>
      <c r="Z3" s="249">
        <f>Z2+N3-O3</f>
        <v>17225899.919154</v>
      </c>
      <c r="AA3" s="250">
        <f>AA2+P3-Q3</f>
        <v>12768600.000014074</v>
      </c>
      <c r="AB3" s="147">
        <v>0</v>
      </c>
      <c r="AC3" s="147">
        <v>0</v>
      </c>
      <c r="AD3" s="147">
        <v>0</v>
      </c>
      <c r="AE3" s="199"/>
    </row>
    <row r="4" spans="1:31" s="127" customFormat="1" ht="146.25" x14ac:dyDescent="0.2">
      <c r="A4" s="153">
        <v>3</v>
      </c>
      <c r="B4" s="139">
        <v>10</v>
      </c>
      <c r="C4" s="140">
        <v>1260000</v>
      </c>
      <c r="D4" s="140" t="s">
        <v>642</v>
      </c>
      <c r="E4" s="140">
        <v>7814300</v>
      </c>
      <c r="F4" s="141">
        <v>190000</v>
      </c>
      <c r="G4" s="140" t="s">
        <v>642</v>
      </c>
      <c r="H4" s="139" t="s">
        <v>669</v>
      </c>
      <c r="I4" s="142" t="str">
        <f>VLOOKUP(C4,Produkte!$A$1:$B$250,2,0)</f>
        <v>Brandschutz</v>
      </c>
      <c r="J4" s="142" t="s">
        <v>105</v>
      </c>
      <c r="K4" s="152" t="s">
        <v>106</v>
      </c>
      <c r="L4" s="176">
        <f t="shared" si="0"/>
        <v>0</v>
      </c>
      <c r="M4" s="177">
        <f t="shared" si="1"/>
        <v>2800000</v>
      </c>
      <c r="N4" s="240">
        <v>0</v>
      </c>
      <c r="O4" s="144">
        <v>400000</v>
      </c>
      <c r="P4" s="145">
        <v>0</v>
      </c>
      <c r="Q4" s="144">
        <v>600000</v>
      </c>
      <c r="R4" s="145">
        <v>0</v>
      </c>
      <c r="S4" s="144">
        <v>800000</v>
      </c>
      <c r="T4" s="145">
        <v>0</v>
      </c>
      <c r="U4" s="242">
        <v>1000000</v>
      </c>
      <c r="V4" s="237">
        <v>0</v>
      </c>
      <c r="W4" s="143">
        <v>0</v>
      </c>
      <c r="X4" s="143">
        <v>0</v>
      </c>
      <c r="Y4" s="192">
        <v>0</v>
      </c>
      <c r="Z4" s="249">
        <f t="shared" ref="Z4:Z66" si="2">Z3+N4-O4</f>
        <v>16825899.919154</v>
      </c>
      <c r="AA4" s="252">
        <f t="shared" ref="AA4:AA66" si="3">AA3+P4-Q4</f>
        <v>12168600.000014074</v>
      </c>
      <c r="AB4" s="147">
        <v>0</v>
      </c>
      <c r="AC4" s="209">
        <v>800000</v>
      </c>
      <c r="AD4" s="209">
        <v>1000000</v>
      </c>
      <c r="AE4" s="201"/>
    </row>
    <row r="5" spans="1:31" s="127" customFormat="1" ht="11.25" x14ac:dyDescent="0.2">
      <c r="A5" s="153">
        <v>4</v>
      </c>
      <c r="B5" s="202">
        <v>22</v>
      </c>
      <c r="C5" s="261">
        <v>1140200</v>
      </c>
      <c r="D5" s="261" t="s">
        <v>642</v>
      </c>
      <c r="E5" s="261">
        <v>7852200</v>
      </c>
      <c r="F5" s="203">
        <v>960022</v>
      </c>
      <c r="G5" s="261" t="s">
        <v>642</v>
      </c>
      <c r="H5" s="202" t="s">
        <v>679</v>
      </c>
      <c r="I5" s="205" t="str">
        <f>VLOOKUP(C5,Produkte!$A$1:$B$250,2,0)</f>
        <v>Liegenschaften</v>
      </c>
      <c r="J5" s="205" t="s">
        <v>249</v>
      </c>
      <c r="K5" s="217" t="s">
        <v>256</v>
      </c>
      <c r="L5" s="176">
        <f t="shared" si="0"/>
        <v>0</v>
      </c>
      <c r="M5" s="177">
        <f t="shared" si="1"/>
        <v>1200000</v>
      </c>
      <c r="N5" s="240">
        <v>0</v>
      </c>
      <c r="O5" s="144">
        <v>100000</v>
      </c>
      <c r="P5" s="145">
        <v>0</v>
      </c>
      <c r="Q5" s="144">
        <v>900000</v>
      </c>
      <c r="R5" s="145">
        <v>0</v>
      </c>
      <c r="S5" s="144">
        <v>200000</v>
      </c>
      <c r="T5" s="145">
        <v>0</v>
      </c>
      <c r="U5" s="242">
        <v>0</v>
      </c>
      <c r="V5" s="237">
        <v>0</v>
      </c>
      <c r="W5" s="143">
        <v>0</v>
      </c>
      <c r="X5" s="143"/>
      <c r="Y5" s="192"/>
      <c r="Z5" s="249">
        <f t="shared" si="2"/>
        <v>16725899.919154</v>
      </c>
      <c r="AA5" s="252">
        <f t="shared" si="3"/>
        <v>11268600.000014074</v>
      </c>
      <c r="AB5" s="147">
        <v>0</v>
      </c>
      <c r="AC5" s="147">
        <v>200000</v>
      </c>
      <c r="AD5" s="147">
        <v>0</v>
      </c>
      <c r="AE5" s="201"/>
    </row>
    <row r="6" spans="1:31" s="127" customFormat="1" ht="11.25" x14ac:dyDescent="0.2">
      <c r="A6" s="153">
        <v>5</v>
      </c>
      <c r="B6" s="202">
        <v>22</v>
      </c>
      <c r="C6" s="261">
        <v>1140200</v>
      </c>
      <c r="D6" s="261" t="s">
        <v>642</v>
      </c>
      <c r="E6" s="261">
        <v>7852200</v>
      </c>
      <c r="F6" s="203">
        <v>960022</v>
      </c>
      <c r="G6" s="261" t="s">
        <v>642</v>
      </c>
      <c r="H6" s="202" t="s">
        <v>680</v>
      </c>
      <c r="I6" s="205" t="str">
        <f>VLOOKUP(C6,Produkte!$A$1:$B$250,2,0)</f>
        <v>Liegenschaften</v>
      </c>
      <c r="J6" s="205" t="s">
        <v>250</v>
      </c>
      <c r="K6" s="217" t="s">
        <v>256</v>
      </c>
      <c r="L6" s="176">
        <f t="shared" si="0"/>
        <v>0</v>
      </c>
      <c r="M6" s="177">
        <f t="shared" si="1"/>
        <v>1200000</v>
      </c>
      <c r="N6" s="240">
        <v>0</v>
      </c>
      <c r="O6" s="144">
        <v>50000</v>
      </c>
      <c r="P6" s="145">
        <v>0</v>
      </c>
      <c r="Q6" s="144">
        <v>650000</v>
      </c>
      <c r="R6" s="145">
        <v>0</v>
      </c>
      <c r="S6" s="144">
        <v>500000</v>
      </c>
      <c r="T6" s="145">
        <v>0</v>
      </c>
      <c r="U6" s="242">
        <v>0</v>
      </c>
      <c r="V6" s="237">
        <v>0</v>
      </c>
      <c r="W6" s="143">
        <v>0</v>
      </c>
      <c r="X6" s="143"/>
      <c r="Y6" s="192"/>
      <c r="Z6" s="249">
        <f t="shared" si="2"/>
        <v>16675899.919154</v>
      </c>
      <c r="AA6" s="252">
        <f t="shared" si="3"/>
        <v>10618600.000014074</v>
      </c>
      <c r="AB6" s="147">
        <v>0</v>
      </c>
      <c r="AC6" s="147">
        <v>0</v>
      </c>
      <c r="AD6" s="147">
        <v>0</v>
      </c>
      <c r="AE6" s="201"/>
    </row>
    <row r="7" spans="1:31" s="127" customFormat="1" ht="11.25" x14ac:dyDescent="0.2">
      <c r="A7" s="153">
        <v>6</v>
      </c>
      <c r="B7" s="202">
        <v>22</v>
      </c>
      <c r="C7" s="261">
        <v>5420100</v>
      </c>
      <c r="D7" s="261" t="s">
        <v>642</v>
      </c>
      <c r="E7" s="261">
        <v>7853200</v>
      </c>
      <c r="F7" s="141">
        <v>960032</v>
      </c>
      <c r="G7" s="261" t="s">
        <v>642</v>
      </c>
      <c r="H7" s="202" t="s">
        <v>772</v>
      </c>
      <c r="I7" s="205" t="str">
        <f>VLOOKUP(C7,Produkte!$A$1:$B$250,2,0)</f>
        <v>Kreisstraßen</v>
      </c>
      <c r="J7" s="205" t="s">
        <v>235</v>
      </c>
      <c r="K7" s="217" t="s">
        <v>236</v>
      </c>
      <c r="L7" s="176">
        <f t="shared" si="0"/>
        <v>0</v>
      </c>
      <c r="M7" s="177">
        <f t="shared" si="1"/>
        <v>220000</v>
      </c>
      <c r="N7" s="240">
        <v>0</v>
      </c>
      <c r="O7" s="144">
        <v>220000</v>
      </c>
      <c r="P7" s="145">
        <v>0</v>
      </c>
      <c r="Q7" s="144">
        <v>0</v>
      </c>
      <c r="R7" s="145">
        <v>0</v>
      </c>
      <c r="S7" s="144">
        <v>0</v>
      </c>
      <c r="T7" s="145">
        <v>0</v>
      </c>
      <c r="U7" s="242">
        <v>0</v>
      </c>
      <c r="V7" s="237">
        <v>0</v>
      </c>
      <c r="W7" s="143">
        <v>0</v>
      </c>
      <c r="X7" s="143"/>
      <c r="Y7" s="192"/>
      <c r="Z7" s="249">
        <f t="shared" si="2"/>
        <v>16455899.919154</v>
      </c>
      <c r="AA7" s="252">
        <f t="shared" si="3"/>
        <v>10618600.000014074</v>
      </c>
      <c r="AB7" s="200">
        <v>0</v>
      </c>
      <c r="AC7" s="147">
        <v>0</v>
      </c>
      <c r="AD7" s="147">
        <v>0</v>
      </c>
      <c r="AE7" s="201"/>
    </row>
    <row r="8" spans="1:31" s="127" customFormat="1" ht="184.5" customHeight="1" x14ac:dyDescent="0.2">
      <c r="A8" s="153">
        <v>7</v>
      </c>
      <c r="B8" s="202">
        <v>10</v>
      </c>
      <c r="C8" s="261">
        <v>1280100</v>
      </c>
      <c r="D8" s="261" t="s">
        <v>642</v>
      </c>
      <c r="E8" s="261">
        <v>7856100</v>
      </c>
      <c r="F8" s="203">
        <v>710000</v>
      </c>
      <c r="G8" s="261" t="s">
        <v>642</v>
      </c>
      <c r="H8" s="202" t="s">
        <v>664</v>
      </c>
      <c r="I8" s="205" t="str">
        <f>VLOOKUP(C8,Produkte!$A$1:$B$250,2,0)</f>
        <v>Zivil- und Katastrophenschutz</v>
      </c>
      <c r="J8" s="205" t="s">
        <v>116</v>
      </c>
      <c r="K8" s="217" t="s">
        <v>117</v>
      </c>
      <c r="L8" s="176">
        <f t="shared" si="0"/>
        <v>0</v>
      </c>
      <c r="M8" s="177">
        <f t="shared" si="1"/>
        <v>800000</v>
      </c>
      <c r="N8" s="240">
        <v>0</v>
      </c>
      <c r="O8" s="144">
        <v>400000</v>
      </c>
      <c r="P8" s="145">
        <v>0</v>
      </c>
      <c r="Q8" s="144">
        <v>400000</v>
      </c>
      <c r="R8" s="145">
        <v>0</v>
      </c>
      <c r="S8" s="144">
        <v>0</v>
      </c>
      <c r="T8" s="145">
        <v>0</v>
      </c>
      <c r="U8" s="242">
        <v>0</v>
      </c>
      <c r="V8" s="237">
        <v>0</v>
      </c>
      <c r="W8" s="143">
        <v>0</v>
      </c>
      <c r="X8" s="143">
        <v>0</v>
      </c>
      <c r="Y8" s="192">
        <v>0</v>
      </c>
      <c r="Z8" s="249">
        <f t="shared" si="2"/>
        <v>16055899.919154</v>
      </c>
      <c r="AA8" s="252">
        <f t="shared" si="3"/>
        <v>10218600.000014074</v>
      </c>
      <c r="AB8" s="200">
        <v>0</v>
      </c>
      <c r="AC8" s="147">
        <v>0</v>
      </c>
      <c r="AD8" s="147">
        <v>0</v>
      </c>
      <c r="AE8" s="201"/>
    </row>
    <row r="9" spans="1:31" s="127" customFormat="1" ht="22.5" x14ac:dyDescent="0.2">
      <c r="A9" s="153">
        <v>8</v>
      </c>
      <c r="B9" s="202" t="s">
        <v>628</v>
      </c>
      <c r="C9" s="261">
        <v>2170103</v>
      </c>
      <c r="D9" s="261">
        <v>6814200</v>
      </c>
      <c r="E9" s="261">
        <v>7852200</v>
      </c>
      <c r="F9" s="203">
        <v>960000</v>
      </c>
      <c r="G9" s="261">
        <v>2331100</v>
      </c>
      <c r="H9" s="202" t="s">
        <v>666</v>
      </c>
      <c r="I9" s="205" t="str">
        <f>VLOOKUP(C9,Produkte!$A$1:$B$250,2,0)</f>
        <v>Gymnasium Löcknitz</v>
      </c>
      <c r="J9" s="205" t="s">
        <v>266</v>
      </c>
      <c r="K9" s="217" t="s">
        <v>267</v>
      </c>
      <c r="L9" s="176">
        <f t="shared" si="0"/>
        <v>2600000</v>
      </c>
      <c r="M9" s="177">
        <f t="shared" si="1"/>
        <v>4550000</v>
      </c>
      <c r="N9" s="240">
        <v>0</v>
      </c>
      <c r="O9" s="144">
        <v>100000</v>
      </c>
      <c r="P9" s="145">
        <v>0</v>
      </c>
      <c r="Q9" s="144">
        <v>100000</v>
      </c>
      <c r="R9" s="145">
        <v>0</v>
      </c>
      <c r="S9" s="144">
        <v>350000</v>
      </c>
      <c r="T9" s="145">
        <v>2600000</v>
      </c>
      <c r="U9" s="242">
        <v>4000000</v>
      </c>
      <c r="V9" s="237">
        <v>0</v>
      </c>
      <c r="W9" s="143">
        <v>0</v>
      </c>
      <c r="X9" s="143"/>
      <c r="Y9" s="192"/>
      <c r="Z9" s="249">
        <f t="shared" si="2"/>
        <v>15955899.919154</v>
      </c>
      <c r="AA9" s="252">
        <f t="shared" si="3"/>
        <v>10118600.000014074</v>
      </c>
      <c r="AB9" s="147">
        <v>0</v>
      </c>
      <c r="AC9" s="147">
        <v>200000</v>
      </c>
      <c r="AD9" s="147">
        <v>0</v>
      </c>
      <c r="AE9" s="201"/>
    </row>
    <row r="10" spans="1:31" s="127" customFormat="1" ht="22.5" x14ac:dyDescent="0.2">
      <c r="A10" s="153">
        <v>9</v>
      </c>
      <c r="B10" s="202" t="s">
        <v>628</v>
      </c>
      <c r="C10" s="261">
        <v>2210107</v>
      </c>
      <c r="D10" s="261"/>
      <c r="E10" s="261">
        <v>7852100</v>
      </c>
      <c r="F10" s="203"/>
      <c r="G10" s="261"/>
      <c r="H10" s="202" t="s">
        <v>708</v>
      </c>
      <c r="I10" s="205" t="s">
        <v>761</v>
      </c>
      <c r="J10" s="205" t="s">
        <v>760</v>
      </c>
      <c r="K10" s="205" t="s">
        <v>271</v>
      </c>
      <c r="L10" s="176">
        <f t="shared" ref="L10" si="4">N10+P10+R10+T10+V10+X10</f>
        <v>0</v>
      </c>
      <c r="M10" s="177">
        <f t="shared" ref="M10" si="5">O10+Q10+S10+U10+W10+Y10</f>
        <v>1000000</v>
      </c>
      <c r="N10" s="240">
        <v>0</v>
      </c>
      <c r="O10" s="144">
        <v>1000000</v>
      </c>
      <c r="P10" s="145">
        <v>0</v>
      </c>
      <c r="Q10" s="144">
        <v>0</v>
      </c>
      <c r="R10" s="145">
        <v>0</v>
      </c>
      <c r="S10" s="144">
        <v>0</v>
      </c>
      <c r="T10" s="145">
        <v>0</v>
      </c>
      <c r="U10" s="242">
        <v>0</v>
      </c>
      <c r="V10" s="237"/>
      <c r="W10" s="143"/>
      <c r="X10" s="143"/>
      <c r="Y10" s="192"/>
      <c r="Z10" s="249">
        <f t="shared" si="2"/>
        <v>14955899.919154</v>
      </c>
      <c r="AA10" s="252">
        <f t="shared" si="3"/>
        <v>10118600.000014074</v>
      </c>
      <c r="AB10" s="147"/>
      <c r="AC10" s="147"/>
      <c r="AD10" s="147"/>
      <c r="AE10" s="201"/>
    </row>
    <row r="11" spans="1:31" s="127" customFormat="1" ht="22.5" x14ac:dyDescent="0.2">
      <c r="A11" s="153">
        <v>10</v>
      </c>
      <c r="B11" s="202">
        <v>22</v>
      </c>
      <c r="C11" s="261">
        <v>1140200</v>
      </c>
      <c r="D11" s="261" t="s">
        <v>642</v>
      </c>
      <c r="E11" s="261">
        <v>7852200</v>
      </c>
      <c r="F11" s="203">
        <v>960022</v>
      </c>
      <c r="G11" s="261" t="s">
        <v>642</v>
      </c>
      <c r="H11" s="202" t="s">
        <v>683</v>
      </c>
      <c r="I11" s="205" t="str">
        <f>VLOOKUP(C11,Produkte!$A$1:$B$250,2,0)</f>
        <v>Liegenschaften</v>
      </c>
      <c r="J11" s="205" t="s">
        <v>244</v>
      </c>
      <c r="K11" s="217" t="s">
        <v>255</v>
      </c>
      <c r="L11" s="176">
        <f t="shared" si="0"/>
        <v>0</v>
      </c>
      <c r="M11" s="177">
        <f t="shared" si="1"/>
        <v>800000</v>
      </c>
      <c r="N11" s="240">
        <v>0</v>
      </c>
      <c r="O11" s="144">
        <v>200000</v>
      </c>
      <c r="P11" s="145">
        <v>0</v>
      </c>
      <c r="Q11" s="144">
        <v>600000</v>
      </c>
      <c r="R11" s="145">
        <v>0</v>
      </c>
      <c r="S11" s="144">
        <v>0</v>
      </c>
      <c r="T11" s="145">
        <v>0</v>
      </c>
      <c r="U11" s="242">
        <v>0</v>
      </c>
      <c r="V11" s="237">
        <v>0</v>
      </c>
      <c r="W11" s="143">
        <v>0</v>
      </c>
      <c r="X11" s="143"/>
      <c r="Y11" s="192"/>
      <c r="Z11" s="249">
        <f t="shared" si="2"/>
        <v>14755899.919154</v>
      </c>
      <c r="AA11" s="252">
        <f t="shared" si="3"/>
        <v>9518600.0000140741</v>
      </c>
      <c r="AB11" s="147">
        <v>0</v>
      </c>
      <c r="AC11" s="147">
        <v>0</v>
      </c>
      <c r="AD11" s="147">
        <v>0</v>
      </c>
      <c r="AE11" s="201"/>
    </row>
    <row r="12" spans="1:31" s="127" customFormat="1" ht="22.5" x14ac:dyDescent="0.2">
      <c r="A12" s="153">
        <v>11</v>
      </c>
      <c r="B12" s="202">
        <v>22</v>
      </c>
      <c r="C12" s="261">
        <v>1140200</v>
      </c>
      <c r="D12" s="261">
        <v>6814200</v>
      </c>
      <c r="E12" s="261">
        <v>7852200</v>
      </c>
      <c r="F12" s="203">
        <v>960022</v>
      </c>
      <c r="G12" s="261">
        <v>2331100</v>
      </c>
      <c r="H12" s="202" t="s">
        <v>684</v>
      </c>
      <c r="I12" s="205" t="str">
        <f>VLOOKUP(C12,Produkte!$A$1:$B$250,2,0)</f>
        <v>Liegenschaften</v>
      </c>
      <c r="J12" s="205" t="s">
        <v>242</v>
      </c>
      <c r="K12" s="217" t="s">
        <v>257</v>
      </c>
      <c r="L12" s="176">
        <f t="shared" si="0"/>
        <v>9750000</v>
      </c>
      <c r="M12" s="177">
        <f t="shared" si="1"/>
        <v>13000000</v>
      </c>
      <c r="N12" s="240">
        <v>0</v>
      </c>
      <c r="O12" s="144">
        <v>300000</v>
      </c>
      <c r="P12" s="145">
        <v>0</v>
      </c>
      <c r="Q12" s="144">
        <v>1000000</v>
      </c>
      <c r="R12" s="145">
        <v>3750000</v>
      </c>
      <c r="S12" s="144">
        <v>5000000</v>
      </c>
      <c r="T12" s="145">
        <v>6000000</v>
      </c>
      <c r="U12" s="242">
        <v>6700000</v>
      </c>
      <c r="V12" s="237">
        <v>0</v>
      </c>
      <c r="W12" s="143">
        <v>0</v>
      </c>
      <c r="X12" s="143"/>
      <c r="Y12" s="192"/>
      <c r="Z12" s="249">
        <f t="shared" si="2"/>
        <v>14455899.919154</v>
      </c>
      <c r="AA12" s="252">
        <f t="shared" si="3"/>
        <v>8518600.0000140741</v>
      </c>
      <c r="AB12" s="200">
        <v>0</v>
      </c>
      <c r="AC12" s="147">
        <v>5000000</v>
      </c>
      <c r="AD12" s="147">
        <v>5700000</v>
      </c>
      <c r="AE12" s="201"/>
    </row>
    <row r="13" spans="1:31" s="127" customFormat="1" ht="45" x14ac:dyDescent="0.2">
      <c r="A13" s="153">
        <v>12</v>
      </c>
      <c r="B13" s="202">
        <v>22</v>
      </c>
      <c r="C13" s="261">
        <v>1140200</v>
      </c>
      <c r="D13" s="261">
        <v>6814200</v>
      </c>
      <c r="E13" s="261">
        <v>7852200</v>
      </c>
      <c r="F13" s="203">
        <v>960022</v>
      </c>
      <c r="G13" s="261">
        <v>2331100</v>
      </c>
      <c r="H13" s="202" t="s">
        <v>685</v>
      </c>
      <c r="I13" s="205" t="str">
        <f>VLOOKUP(C13,Produkte!$A$1:$B$250,2,0)</f>
        <v>Liegenschaften</v>
      </c>
      <c r="J13" s="205" t="s">
        <v>241</v>
      </c>
      <c r="K13" s="217" t="s">
        <v>254</v>
      </c>
      <c r="L13" s="176">
        <f t="shared" si="0"/>
        <v>6000000</v>
      </c>
      <c r="M13" s="177">
        <f t="shared" si="1"/>
        <v>8070000</v>
      </c>
      <c r="N13" s="240">
        <v>0</v>
      </c>
      <c r="O13" s="144">
        <v>220000</v>
      </c>
      <c r="P13" s="145">
        <v>0</v>
      </c>
      <c r="Q13" s="144">
        <v>1080000</v>
      </c>
      <c r="R13" s="145">
        <v>2500000</v>
      </c>
      <c r="S13" s="144">
        <v>2750000</v>
      </c>
      <c r="T13" s="145">
        <v>3500000</v>
      </c>
      <c r="U13" s="242">
        <f>1750000+1400000</f>
        <v>3150000</v>
      </c>
      <c r="V13" s="237">
        <v>0</v>
      </c>
      <c r="W13" s="143">
        <v>870000</v>
      </c>
      <c r="X13" s="143"/>
      <c r="Y13" s="192"/>
      <c r="Z13" s="249">
        <f t="shared" si="2"/>
        <v>14235899.919154</v>
      </c>
      <c r="AA13" s="252">
        <f t="shared" si="3"/>
        <v>7438600.0000140741</v>
      </c>
      <c r="AB13" s="200" t="s">
        <v>642</v>
      </c>
      <c r="AC13" s="147">
        <v>2750000</v>
      </c>
      <c r="AD13" s="147">
        <v>3220000</v>
      </c>
      <c r="AE13" s="201"/>
    </row>
    <row r="14" spans="1:31" s="120" customFormat="1" ht="22.5" x14ac:dyDescent="0.2">
      <c r="A14" s="153">
        <v>13</v>
      </c>
      <c r="B14" s="202">
        <v>22</v>
      </c>
      <c r="C14" s="261">
        <v>1140200</v>
      </c>
      <c r="D14" s="261">
        <v>6814200</v>
      </c>
      <c r="E14" s="261">
        <v>7852200</v>
      </c>
      <c r="F14" s="203">
        <v>960022</v>
      </c>
      <c r="G14" s="261">
        <v>2331100</v>
      </c>
      <c r="H14" s="202" t="s">
        <v>686</v>
      </c>
      <c r="I14" s="205" t="str">
        <f>VLOOKUP(C14,Produkte!$A$1:$B$250,2,0)</f>
        <v>Liegenschaften</v>
      </c>
      <c r="J14" s="205" t="s">
        <v>243</v>
      </c>
      <c r="K14" s="217" t="s">
        <v>254</v>
      </c>
      <c r="L14" s="176">
        <f t="shared" si="0"/>
        <v>7800000</v>
      </c>
      <c r="M14" s="177">
        <f t="shared" si="1"/>
        <v>10400000</v>
      </c>
      <c r="N14" s="240">
        <v>0</v>
      </c>
      <c r="O14" s="144">
        <v>300000</v>
      </c>
      <c r="P14" s="145">
        <v>0</v>
      </c>
      <c r="Q14" s="144">
        <v>1000000</v>
      </c>
      <c r="R14" s="145">
        <v>3000000</v>
      </c>
      <c r="S14" s="144">
        <v>4600000</v>
      </c>
      <c r="T14" s="145">
        <v>4800000</v>
      </c>
      <c r="U14" s="242">
        <v>4500000</v>
      </c>
      <c r="V14" s="237">
        <v>0</v>
      </c>
      <c r="W14" s="146">
        <v>0</v>
      </c>
      <c r="X14" s="143"/>
      <c r="Y14" s="191"/>
      <c r="Z14" s="249">
        <f t="shared" si="2"/>
        <v>13935899.919154</v>
      </c>
      <c r="AA14" s="252">
        <f t="shared" si="3"/>
        <v>6438600.0000140741</v>
      </c>
      <c r="AB14" s="200">
        <v>0</v>
      </c>
      <c r="AC14" s="147">
        <v>4600000</v>
      </c>
      <c r="AD14" s="147">
        <v>4500000</v>
      </c>
      <c r="AE14" s="199"/>
    </row>
    <row r="15" spans="1:31" s="120" customFormat="1" ht="33.75" x14ac:dyDescent="0.2">
      <c r="A15" s="153">
        <v>14</v>
      </c>
      <c r="B15" s="202" t="s">
        <v>628</v>
      </c>
      <c r="C15" s="261">
        <v>2310102</v>
      </c>
      <c r="D15" s="261">
        <v>6814200</v>
      </c>
      <c r="E15" s="261">
        <v>7852200</v>
      </c>
      <c r="F15" s="203">
        <v>960000</v>
      </c>
      <c r="G15" s="261">
        <v>2331100</v>
      </c>
      <c r="H15" s="202" t="s">
        <v>706</v>
      </c>
      <c r="I15" s="205" t="str">
        <f>VLOOKUP(C22,Produkte!$A$1:$B$250,2,0)</f>
        <v>Kreisstraßen</v>
      </c>
      <c r="J15" s="205" t="s">
        <v>277</v>
      </c>
      <c r="K15" s="217" t="s">
        <v>278</v>
      </c>
      <c r="L15" s="176">
        <f>N22+P22+R22+T22+V22+X22</f>
        <v>400000</v>
      </c>
      <c r="M15" s="177">
        <f>O22+Q22+S22+U22+W22+Y22</f>
        <v>800000</v>
      </c>
      <c r="N15" s="240">
        <v>0</v>
      </c>
      <c r="O15" s="144">
        <v>50000</v>
      </c>
      <c r="P15" s="145">
        <v>0</v>
      </c>
      <c r="Q15" s="144">
        <v>50000</v>
      </c>
      <c r="R15" s="145">
        <v>650000</v>
      </c>
      <c r="S15" s="144">
        <v>900000</v>
      </c>
      <c r="T15" s="145">
        <v>0</v>
      </c>
      <c r="U15" s="242">
        <v>0</v>
      </c>
      <c r="V15" s="237">
        <v>0</v>
      </c>
      <c r="W15" s="146">
        <v>0</v>
      </c>
      <c r="X15" s="143"/>
      <c r="Y15" s="191"/>
      <c r="Z15" s="249">
        <f t="shared" si="2"/>
        <v>13885899.919154</v>
      </c>
      <c r="AA15" s="252">
        <f t="shared" si="3"/>
        <v>6388600.0000140741</v>
      </c>
      <c r="AB15" s="147">
        <v>0</v>
      </c>
      <c r="AC15" s="147">
        <v>0</v>
      </c>
      <c r="AD15" s="147">
        <v>0</v>
      </c>
      <c r="AE15" s="199"/>
    </row>
    <row r="16" spans="1:31" s="127" customFormat="1" ht="33.75" x14ac:dyDescent="0.2">
      <c r="A16" s="153">
        <v>15</v>
      </c>
      <c r="B16" s="202" t="s">
        <v>628</v>
      </c>
      <c r="C16" s="261">
        <v>2310102</v>
      </c>
      <c r="D16" s="261" t="s">
        <v>642</v>
      </c>
      <c r="E16" s="261">
        <v>7852200</v>
      </c>
      <c r="F16" s="203">
        <v>960000</v>
      </c>
      <c r="G16" s="261" t="s">
        <v>642</v>
      </c>
      <c r="H16" s="202" t="s">
        <v>707</v>
      </c>
      <c r="I16" s="205" t="str">
        <f>VLOOKUP(C16,Produkte!$A$1:$B$250,2,0)</f>
        <v>Regionales Berufliches Bildungszentrum Wolgast - Torgelow - Standort Torgelow</v>
      </c>
      <c r="J16" s="205" t="s">
        <v>279</v>
      </c>
      <c r="K16" s="217" t="s">
        <v>280</v>
      </c>
      <c r="L16" s="176">
        <f t="shared" si="0"/>
        <v>0</v>
      </c>
      <c r="M16" s="177">
        <f t="shared" si="1"/>
        <v>420000</v>
      </c>
      <c r="N16" s="240">
        <v>0</v>
      </c>
      <c r="O16" s="144">
        <v>50000</v>
      </c>
      <c r="P16" s="145">
        <v>0</v>
      </c>
      <c r="Q16" s="144">
        <v>350000</v>
      </c>
      <c r="R16" s="145">
        <v>0</v>
      </c>
      <c r="S16" s="144">
        <v>20000</v>
      </c>
      <c r="T16" s="145">
        <v>0</v>
      </c>
      <c r="U16" s="242">
        <v>0</v>
      </c>
      <c r="V16" s="237">
        <v>0</v>
      </c>
      <c r="W16" s="143">
        <v>0</v>
      </c>
      <c r="X16" s="143"/>
      <c r="Y16" s="192"/>
      <c r="Z16" s="249">
        <f t="shared" si="2"/>
        <v>13835899.919154</v>
      </c>
      <c r="AA16" s="252">
        <f t="shared" si="3"/>
        <v>6038600.0000140741</v>
      </c>
      <c r="AB16" s="200">
        <v>0</v>
      </c>
      <c r="AC16" s="147">
        <v>0</v>
      </c>
      <c r="AD16" s="147">
        <v>0</v>
      </c>
      <c r="AE16" s="201"/>
    </row>
    <row r="17" spans="1:31" s="127" customFormat="1" ht="33.75" x14ac:dyDescent="0.2">
      <c r="A17" s="153">
        <v>16</v>
      </c>
      <c r="B17" s="202" t="s">
        <v>628</v>
      </c>
      <c r="C17" s="261">
        <v>2310104</v>
      </c>
      <c r="D17" s="261">
        <v>6814200</v>
      </c>
      <c r="E17" s="261">
        <v>7852200</v>
      </c>
      <c r="F17" s="203">
        <v>960000</v>
      </c>
      <c r="G17" s="261">
        <v>2331100</v>
      </c>
      <c r="H17" s="202" t="s">
        <v>785</v>
      </c>
      <c r="I17" s="205" t="str">
        <f>VLOOKUP(C17,Produkte!$A$1:$B$250,2,0)</f>
        <v>Regionales Berufliches Bildungszentrum Greifswald</v>
      </c>
      <c r="J17" s="205" t="s">
        <v>272</v>
      </c>
      <c r="K17" s="217" t="s">
        <v>273</v>
      </c>
      <c r="L17" s="176">
        <f t="shared" si="0"/>
        <v>32200000</v>
      </c>
      <c r="M17" s="177">
        <f t="shared" si="1"/>
        <v>38500000</v>
      </c>
      <c r="N17" s="240">
        <v>0</v>
      </c>
      <c r="O17" s="144">
        <v>100000</v>
      </c>
      <c r="P17" s="145">
        <v>0</v>
      </c>
      <c r="Q17" s="144">
        <v>500000</v>
      </c>
      <c r="R17" s="145">
        <v>0</v>
      </c>
      <c r="S17" s="144">
        <v>900000</v>
      </c>
      <c r="T17" s="145">
        <v>10000000</v>
      </c>
      <c r="U17" s="242">
        <v>15000000</v>
      </c>
      <c r="V17" s="371">
        <v>22200000</v>
      </c>
      <c r="W17" s="372">
        <v>22000000</v>
      </c>
      <c r="X17" s="143"/>
      <c r="Y17" s="192"/>
      <c r="Z17" s="249">
        <f t="shared" si="2"/>
        <v>13735899.919154</v>
      </c>
      <c r="AA17" s="252">
        <f t="shared" si="3"/>
        <v>5538600.0000140741</v>
      </c>
      <c r="AB17" s="200">
        <v>0</v>
      </c>
      <c r="AC17" s="147">
        <v>1500000</v>
      </c>
      <c r="AD17" s="147">
        <v>0</v>
      </c>
      <c r="AE17" s="201"/>
    </row>
    <row r="18" spans="1:31" s="127" customFormat="1" ht="45" x14ac:dyDescent="0.2">
      <c r="A18" s="153">
        <v>17</v>
      </c>
      <c r="B18" s="202">
        <v>10</v>
      </c>
      <c r="C18" s="261">
        <v>1260103</v>
      </c>
      <c r="D18" s="261" t="s">
        <v>642</v>
      </c>
      <c r="E18" s="261">
        <v>7856100</v>
      </c>
      <c r="F18" s="203">
        <v>910000</v>
      </c>
      <c r="G18" s="261" t="s">
        <v>642</v>
      </c>
      <c r="H18" s="202" t="s">
        <v>745</v>
      </c>
      <c r="I18" s="205" t="str">
        <f>VLOOKUP(C18,Produkte!$A$1:$B$250,2,0)</f>
        <v>Feuerwehrtechnische Zentralen</v>
      </c>
      <c r="J18" s="205" t="s">
        <v>126</v>
      </c>
      <c r="K18" s="217" t="s">
        <v>771</v>
      </c>
      <c r="L18" s="176">
        <f t="shared" si="0"/>
        <v>0</v>
      </c>
      <c r="M18" s="177">
        <f t="shared" si="1"/>
        <v>150000</v>
      </c>
      <c r="N18" s="240">
        <v>0</v>
      </c>
      <c r="O18" s="144">
        <v>0</v>
      </c>
      <c r="P18" s="145">
        <v>0</v>
      </c>
      <c r="Q18" s="144">
        <v>0</v>
      </c>
      <c r="R18" s="145">
        <v>0</v>
      </c>
      <c r="S18" s="144">
        <v>0</v>
      </c>
      <c r="T18" s="145">
        <v>0</v>
      </c>
      <c r="U18" s="242">
        <v>150000</v>
      </c>
      <c r="V18" s="237">
        <v>0</v>
      </c>
      <c r="W18" s="143">
        <v>0</v>
      </c>
      <c r="X18" s="143">
        <v>0</v>
      </c>
      <c r="Y18" s="192">
        <v>0</v>
      </c>
      <c r="Z18" s="249">
        <f t="shared" si="2"/>
        <v>13735899.919154</v>
      </c>
      <c r="AA18" s="252">
        <f t="shared" si="3"/>
        <v>5538600.0000140741</v>
      </c>
      <c r="AB18" s="200">
        <v>0</v>
      </c>
      <c r="AC18" s="147">
        <v>0</v>
      </c>
      <c r="AD18" s="147">
        <v>0</v>
      </c>
      <c r="AE18" s="201"/>
    </row>
    <row r="19" spans="1:31" s="127" customFormat="1" ht="33.75" x14ac:dyDescent="0.2">
      <c r="A19" s="153">
        <v>18</v>
      </c>
      <c r="B19" s="202">
        <v>10</v>
      </c>
      <c r="C19" s="261">
        <v>1260103</v>
      </c>
      <c r="D19" s="261">
        <v>6814200</v>
      </c>
      <c r="E19" s="261">
        <v>7852200</v>
      </c>
      <c r="F19" s="203">
        <v>960022</v>
      </c>
      <c r="G19" s="261">
        <v>2331100</v>
      </c>
      <c r="H19" s="202" t="s">
        <v>784</v>
      </c>
      <c r="I19" s="205" t="str">
        <f>VLOOKUP(C19,Produkte!$A$1:$B$250,2,0)</f>
        <v>Feuerwehrtechnische Zentralen</v>
      </c>
      <c r="J19" s="205" t="s">
        <v>39</v>
      </c>
      <c r="K19" s="217" t="s">
        <v>306</v>
      </c>
      <c r="L19" s="176">
        <f t="shared" si="0"/>
        <v>2830000</v>
      </c>
      <c r="M19" s="177">
        <f t="shared" si="1"/>
        <v>3770000</v>
      </c>
      <c r="N19" s="240">
        <v>0</v>
      </c>
      <c r="O19" s="144">
        <v>300000</v>
      </c>
      <c r="P19" s="145">
        <v>0</v>
      </c>
      <c r="Q19" s="144">
        <v>300000</v>
      </c>
      <c r="R19" s="145">
        <v>1000000</v>
      </c>
      <c r="S19" s="144">
        <v>2000000</v>
      </c>
      <c r="T19" s="145">
        <v>1830000</v>
      </c>
      <c r="U19" s="242">
        <v>1170000</v>
      </c>
      <c r="V19" s="237">
        <v>0</v>
      </c>
      <c r="W19" s="143">
        <v>0</v>
      </c>
      <c r="X19" s="143"/>
      <c r="Y19" s="192"/>
      <c r="Z19" s="249">
        <f t="shared" si="2"/>
        <v>13435899.919154</v>
      </c>
      <c r="AA19" s="252">
        <f t="shared" si="3"/>
        <v>5238600.0000140741</v>
      </c>
      <c r="AB19" s="147">
        <v>0</v>
      </c>
      <c r="AC19" s="147">
        <v>0</v>
      </c>
      <c r="AD19" s="147">
        <v>0</v>
      </c>
      <c r="AE19" s="201"/>
    </row>
    <row r="20" spans="1:31" s="127" customFormat="1" ht="22.5" x14ac:dyDescent="0.2">
      <c r="A20" s="153">
        <v>19</v>
      </c>
      <c r="B20" s="202">
        <v>10</v>
      </c>
      <c r="C20" s="261">
        <v>1260103</v>
      </c>
      <c r="D20" s="261" t="s">
        <v>642</v>
      </c>
      <c r="E20" s="261">
        <v>7852200</v>
      </c>
      <c r="F20" s="203">
        <v>960022</v>
      </c>
      <c r="G20" s="261" t="s">
        <v>642</v>
      </c>
      <c r="H20" s="202" t="s">
        <v>688</v>
      </c>
      <c r="I20" s="205" t="str">
        <f>VLOOKUP(C20,Produkte!$A$1:$B$250,2,0)</f>
        <v>Feuerwehrtechnische Zentralen</v>
      </c>
      <c r="J20" s="205" t="s">
        <v>248</v>
      </c>
      <c r="K20" s="217" t="s">
        <v>259</v>
      </c>
      <c r="L20" s="176">
        <f t="shared" si="0"/>
        <v>0</v>
      </c>
      <c r="M20" s="177">
        <f t="shared" si="1"/>
        <v>2200000</v>
      </c>
      <c r="N20" s="240">
        <v>0</v>
      </c>
      <c r="O20" s="144">
        <v>100000</v>
      </c>
      <c r="P20" s="145">
        <v>0</v>
      </c>
      <c r="Q20" s="144">
        <v>100000</v>
      </c>
      <c r="R20" s="145">
        <v>0</v>
      </c>
      <c r="S20" s="144">
        <v>1000000</v>
      </c>
      <c r="T20" s="145">
        <v>0</v>
      </c>
      <c r="U20" s="242">
        <v>1000000</v>
      </c>
      <c r="V20" s="237">
        <v>0</v>
      </c>
      <c r="W20" s="143">
        <v>0</v>
      </c>
      <c r="X20" s="143"/>
      <c r="Y20" s="192"/>
      <c r="Z20" s="249">
        <f t="shared" si="2"/>
        <v>13335899.919154</v>
      </c>
      <c r="AA20" s="252">
        <f t="shared" si="3"/>
        <v>5138600.0000140741</v>
      </c>
      <c r="AB20" s="147">
        <v>0</v>
      </c>
      <c r="AC20" s="147">
        <v>0</v>
      </c>
      <c r="AD20" s="147">
        <v>0</v>
      </c>
      <c r="AE20" s="201"/>
    </row>
    <row r="21" spans="1:31" s="127" customFormat="1" ht="11.25" x14ac:dyDescent="0.2">
      <c r="A21" s="153">
        <v>20</v>
      </c>
      <c r="B21" s="202">
        <v>22</v>
      </c>
      <c r="C21" s="261">
        <v>1140200</v>
      </c>
      <c r="D21" s="261" t="s">
        <v>642</v>
      </c>
      <c r="E21" s="261">
        <v>7852200</v>
      </c>
      <c r="F21" s="203">
        <v>960022</v>
      </c>
      <c r="G21" s="261" t="s">
        <v>642</v>
      </c>
      <c r="H21" s="202" t="s">
        <v>783</v>
      </c>
      <c r="I21" s="205" t="str">
        <f>VLOOKUP(C21,Produkte!$A$1:$B$250,2,0)</f>
        <v>Liegenschaften</v>
      </c>
      <c r="J21" s="205" t="s">
        <v>251</v>
      </c>
      <c r="K21" s="217" t="s">
        <v>256</v>
      </c>
      <c r="L21" s="176">
        <f t="shared" si="0"/>
        <v>0</v>
      </c>
      <c r="M21" s="177">
        <f t="shared" si="1"/>
        <v>1200000</v>
      </c>
      <c r="N21" s="240">
        <v>0</v>
      </c>
      <c r="O21" s="144">
        <v>50000</v>
      </c>
      <c r="P21" s="145">
        <v>0</v>
      </c>
      <c r="Q21" s="144">
        <v>100000</v>
      </c>
      <c r="R21" s="145">
        <v>0</v>
      </c>
      <c r="S21" s="144">
        <v>1050000</v>
      </c>
      <c r="T21" s="145">
        <v>0</v>
      </c>
      <c r="U21" s="242">
        <v>0</v>
      </c>
      <c r="V21" s="237">
        <v>0</v>
      </c>
      <c r="W21" s="143">
        <v>0</v>
      </c>
      <c r="X21" s="143"/>
      <c r="Y21" s="192"/>
      <c r="Z21" s="249">
        <f t="shared" si="2"/>
        <v>13285899.919154</v>
      </c>
      <c r="AA21" s="252">
        <f t="shared" si="3"/>
        <v>5038600.0000140741</v>
      </c>
      <c r="AB21" s="147">
        <v>0</v>
      </c>
      <c r="AC21" s="147">
        <v>0</v>
      </c>
      <c r="AD21" s="147">
        <v>0</v>
      </c>
      <c r="AE21" s="201"/>
    </row>
    <row r="22" spans="1:31" s="127" customFormat="1" ht="22.5" x14ac:dyDescent="0.2">
      <c r="A22" s="153">
        <v>21</v>
      </c>
      <c r="B22" s="202">
        <v>22</v>
      </c>
      <c r="C22" s="261">
        <v>5420100</v>
      </c>
      <c r="D22" s="261">
        <v>6814200</v>
      </c>
      <c r="E22" s="261">
        <v>7853200</v>
      </c>
      <c r="F22" s="141">
        <v>960032</v>
      </c>
      <c r="G22" s="261">
        <v>2331100</v>
      </c>
      <c r="H22" s="202" t="s">
        <v>787</v>
      </c>
      <c r="I22" s="205" t="str">
        <f>VLOOKUP(C22,Produkte!$A$1:$B$250,2,0)</f>
        <v>Kreisstraßen</v>
      </c>
      <c r="J22" s="205" t="s">
        <v>195</v>
      </c>
      <c r="K22" s="217" t="s">
        <v>192</v>
      </c>
      <c r="L22" s="176">
        <f t="shared" si="0"/>
        <v>400000</v>
      </c>
      <c r="M22" s="177">
        <f t="shared" si="1"/>
        <v>800000</v>
      </c>
      <c r="N22" s="240">
        <v>400000</v>
      </c>
      <c r="O22" s="144">
        <v>800000</v>
      </c>
      <c r="P22" s="145">
        <v>0</v>
      </c>
      <c r="Q22" s="144">
        <v>0</v>
      </c>
      <c r="R22" s="145">
        <v>0</v>
      </c>
      <c r="S22" s="144">
        <v>0</v>
      </c>
      <c r="T22" s="145">
        <v>0</v>
      </c>
      <c r="U22" s="242">
        <v>0</v>
      </c>
      <c r="V22" s="237">
        <v>0</v>
      </c>
      <c r="W22" s="143">
        <v>0</v>
      </c>
      <c r="X22" s="143">
        <v>0</v>
      </c>
      <c r="Y22" s="192">
        <v>0</v>
      </c>
      <c r="Z22" s="249">
        <f t="shared" si="2"/>
        <v>12885899.919154</v>
      </c>
      <c r="AA22" s="252">
        <f t="shared" si="3"/>
        <v>5038600.0000140741</v>
      </c>
      <c r="AB22" s="147">
        <v>0</v>
      </c>
      <c r="AC22" s="147">
        <v>0</v>
      </c>
      <c r="AD22" s="147">
        <v>0</v>
      </c>
      <c r="AE22" s="201"/>
    </row>
    <row r="23" spans="1:31" s="127" customFormat="1" ht="22.5" x14ac:dyDescent="0.2">
      <c r="A23" s="153">
        <v>22</v>
      </c>
      <c r="B23" s="202">
        <v>22</v>
      </c>
      <c r="C23" s="261">
        <v>5420100</v>
      </c>
      <c r="D23" s="261">
        <v>6817600</v>
      </c>
      <c r="E23" s="140">
        <v>7853200</v>
      </c>
      <c r="F23" s="141">
        <v>960032</v>
      </c>
      <c r="G23" s="261">
        <v>2331200</v>
      </c>
      <c r="H23" s="202" t="s">
        <v>689</v>
      </c>
      <c r="I23" s="205" t="str">
        <f>VLOOKUP(C23,Produkte!$A$1:$B$250,2,0)</f>
        <v>Kreisstraßen</v>
      </c>
      <c r="J23" s="205" t="s">
        <v>191</v>
      </c>
      <c r="K23" s="217" t="s">
        <v>192</v>
      </c>
      <c r="L23" s="176">
        <f t="shared" si="0"/>
        <v>450000</v>
      </c>
      <c r="M23" s="177">
        <f t="shared" si="1"/>
        <v>810000</v>
      </c>
      <c r="N23" s="240">
        <v>450000</v>
      </c>
      <c r="O23" s="144">
        <v>810000</v>
      </c>
      <c r="P23" s="145">
        <v>0</v>
      </c>
      <c r="Q23" s="144">
        <v>0</v>
      </c>
      <c r="R23" s="145">
        <v>0</v>
      </c>
      <c r="S23" s="144">
        <v>0</v>
      </c>
      <c r="T23" s="145">
        <v>0</v>
      </c>
      <c r="U23" s="242">
        <v>0</v>
      </c>
      <c r="V23" s="237">
        <v>0</v>
      </c>
      <c r="W23" s="143">
        <v>0</v>
      </c>
      <c r="X23" s="143">
        <v>0</v>
      </c>
      <c r="Y23" s="192">
        <v>0</v>
      </c>
      <c r="Z23" s="249">
        <f t="shared" si="2"/>
        <v>12525899.919154</v>
      </c>
      <c r="AA23" s="252">
        <f t="shared" si="3"/>
        <v>5038600.0000140741</v>
      </c>
      <c r="AB23" s="200">
        <v>0</v>
      </c>
      <c r="AC23" s="147">
        <v>0</v>
      </c>
      <c r="AD23" s="147">
        <v>0</v>
      </c>
      <c r="AE23" s="201"/>
    </row>
    <row r="24" spans="1:31" s="127" customFormat="1" ht="22.5" x14ac:dyDescent="0.2">
      <c r="A24" s="153">
        <v>23</v>
      </c>
      <c r="B24" s="202">
        <v>22</v>
      </c>
      <c r="C24" s="261">
        <v>5420100</v>
      </c>
      <c r="D24" s="261" t="s">
        <v>642</v>
      </c>
      <c r="E24" s="140">
        <v>7853200</v>
      </c>
      <c r="F24" s="141">
        <v>960032</v>
      </c>
      <c r="G24" s="261" t="s">
        <v>642</v>
      </c>
      <c r="H24" s="202" t="s">
        <v>668</v>
      </c>
      <c r="I24" s="205" t="str">
        <f>VLOOKUP(C24,Produkte!$A$1:$B$250,2,0)</f>
        <v>Kreisstraßen</v>
      </c>
      <c r="J24" s="205" t="s">
        <v>36</v>
      </c>
      <c r="K24" s="217" t="s">
        <v>303</v>
      </c>
      <c r="L24" s="176">
        <f t="shared" si="0"/>
        <v>0</v>
      </c>
      <c r="M24" s="177">
        <f t="shared" si="1"/>
        <v>1100000</v>
      </c>
      <c r="N24" s="240">
        <v>0</v>
      </c>
      <c r="O24" s="144">
        <v>250000</v>
      </c>
      <c r="P24" s="145">
        <v>0</v>
      </c>
      <c r="Q24" s="144">
        <v>250000</v>
      </c>
      <c r="R24" s="145">
        <v>0</v>
      </c>
      <c r="S24" s="144">
        <v>200000</v>
      </c>
      <c r="T24" s="145">
        <v>0</v>
      </c>
      <c r="U24" s="242">
        <v>200000</v>
      </c>
      <c r="V24" s="237">
        <v>0</v>
      </c>
      <c r="W24" s="143">
        <v>200000</v>
      </c>
      <c r="X24" s="143">
        <v>0</v>
      </c>
      <c r="Y24" s="192">
        <v>0</v>
      </c>
      <c r="Z24" s="249">
        <f t="shared" si="2"/>
        <v>12275899.919154</v>
      </c>
      <c r="AA24" s="252">
        <f t="shared" si="3"/>
        <v>4788600.0000140741</v>
      </c>
      <c r="AB24" s="147">
        <v>0</v>
      </c>
      <c r="AC24" s="147">
        <v>50000</v>
      </c>
      <c r="AD24" s="147">
        <v>50000</v>
      </c>
      <c r="AE24" s="201"/>
    </row>
    <row r="25" spans="1:31" s="127" customFormat="1" ht="11.25" x14ac:dyDescent="0.2">
      <c r="A25" s="153">
        <v>24</v>
      </c>
      <c r="B25" s="202">
        <v>22</v>
      </c>
      <c r="C25" s="261">
        <v>1140200</v>
      </c>
      <c r="D25" s="261" t="s">
        <v>642</v>
      </c>
      <c r="E25" s="261">
        <v>7852200</v>
      </c>
      <c r="F25" s="203">
        <v>960022</v>
      </c>
      <c r="G25" s="261" t="s">
        <v>642</v>
      </c>
      <c r="H25" s="202" t="s">
        <v>681</v>
      </c>
      <c r="I25" s="205" t="str">
        <f>VLOOKUP(C25,Produkte!$A$1:$B$250,2,0)</f>
        <v>Liegenschaften</v>
      </c>
      <c r="J25" s="205" t="s">
        <v>252</v>
      </c>
      <c r="K25" s="217" t="s">
        <v>256</v>
      </c>
      <c r="L25" s="176">
        <f t="shared" si="0"/>
        <v>0</v>
      </c>
      <c r="M25" s="177">
        <f t="shared" si="1"/>
        <v>1200000</v>
      </c>
      <c r="N25" s="240">
        <v>0</v>
      </c>
      <c r="O25" s="144">
        <v>0</v>
      </c>
      <c r="P25" s="145">
        <v>0</v>
      </c>
      <c r="Q25" s="144">
        <v>50000</v>
      </c>
      <c r="R25" s="145">
        <v>0</v>
      </c>
      <c r="S25" s="144">
        <v>100000</v>
      </c>
      <c r="T25" s="145">
        <v>0</v>
      </c>
      <c r="U25" s="242">
        <v>1050000</v>
      </c>
      <c r="V25" s="237">
        <v>0</v>
      </c>
      <c r="W25" s="143">
        <v>0</v>
      </c>
      <c r="X25" s="143"/>
      <c r="Y25" s="192"/>
      <c r="Z25" s="249">
        <f t="shared" si="2"/>
        <v>12275899.919154</v>
      </c>
      <c r="AA25" s="252">
        <f t="shared" si="3"/>
        <v>4738600.0000140741</v>
      </c>
      <c r="AB25" s="200">
        <v>0</v>
      </c>
      <c r="AC25" s="147">
        <v>50000</v>
      </c>
      <c r="AD25" s="147">
        <v>0</v>
      </c>
      <c r="AE25" s="201"/>
    </row>
    <row r="26" spans="1:31" s="127" customFormat="1" ht="22.5" x14ac:dyDescent="0.2">
      <c r="A26" s="153">
        <v>25</v>
      </c>
      <c r="B26" s="202">
        <v>22</v>
      </c>
      <c r="C26" s="261">
        <v>5510210</v>
      </c>
      <c r="D26" s="261"/>
      <c r="E26" s="140">
        <v>7853200</v>
      </c>
      <c r="F26" s="141">
        <v>960032</v>
      </c>
      <c r="G26" s="261"/>
      <c r="H26" s="202" t="s">
        <v>773</v>
      </c>
      <c r="I26" s="205" t="str">
        <f>VLOOKUP(C26,Produkte!$A$1:$B$250,2,0)</f>
        <v>Sonstige Erholungseinrichtungen</v>
      </c>
      <c r="J26" s="205" t="s">
        <v>290</v>
      </c>
      <c r="K26" s="217" t="s">
        <v>291</v>
      </c>
      <c r="L26" s="176">
        <f t="shared" si="0"/>
        <v>210000</v>
      </c>
      <c r="M26" s="177">
        <f t="shared" si="1"/>
        <v>350000</v>
      </c>
      <c r="N26" s="240">
        <v>210000</v>
      </c>
      <c r="O26" s="144">
        <v>350000</v>
      </c>
      <c r="P26" s="145">
        <v>0</v>
      </c>
      <c r="Q26" s="144">
        <v>0</v>
      </c>
      <c r="R26" s="145">
        <v>0</v>
      </c>
      <c r="S26" s="144">
        <v>0</v>
      </c>
      <c r="T26" s="145">
        <v>0</v>
      </c>
      <c r="U26" s="242">
        <v>0</v>
      </c>
      <c r="V26" s="275">
        <v>0</v>
      </c>
      <c r="W26" s="213">
        <v>0</v>
      </c>
      <c r="X26" s="143"/>
      <c r="Y26" s="192"/>
      <c r="Z26" s="249">
        <f t="shared" si="2"/>
        <v>12135899.919154</v>
      </c>
      <c r="AA26" s="252">
        <f t="shared" si="3"/>
        <v>4738600.0000140741</v>
      </c>
      <c r="AB26" s="200"/>
      <c r="AC26" s="147"/>
      <c r="AD26" s="147"/>
      <c r="AE26" s="201"/>
    </row>
    <row r="27" spans="1:31" s="127" customFormat="1" ht="22.5" x14ac:dyDescent="0.2">
      <c r="A27" s="153">
        <v>26</v>
      </c>
      <c r="B27" s="202">
        <v>22</v>
      </c>
      <c r="C27" s="261">
        <v>5510210</v>
      </c>
      <c r="D27" s="261"/>
      <c r="E27" s="140">
        <v>7853200</v>
      </c>
      <c r="F27" s="141">
        <v>960000</v>
      </c>
      <c r="G27" s="261"/>
      <c r="H27" s="202" t="s">
        <v>774</v>
      </c>
      <c r="I27" s="205" t="str">
        <f>VLOOKUP(C27,Produkte!$A$1:$B$250,2,0)</f>
        <v>Sonstige Erholungseinrichtungen</v>
      </c>
      <c r="J27" s="205" t="s">
        <v>374</v>
      </c>
      <c r="K27" s="217" t="s">
        <v>294</v>
      </c>
      <c r="L27" s="176">
        <f t="shared" si="0"/>
        <v>200000</v>
      </c>
      <c r="M27" s="177">
        <f t="shared" si="1"/>
        <v>330000</v>
      </c>
      <c r="N27" s="240">
        <v>0</v>
      </c>
      <c r="O27" s="144">
        <v>20000</v>
      </c>
      <c r="P27" s="145">
        <v>0</v>
      </c>
      <c r="Q27" s="144">
        <v>10000</v>
      </c>
      <c r="R27" s="145">
        <v>200000</v>
      </c>
      <c r="S27" s="144">
        <v>300000</v>
      </c>
      <c r="T27" s="145">
        <v>0</v>
      </c>
      <c r="U27" s="242">
        <v>0</v>
      </c>
      <c r="V27" s="237"/>
      <c r="W27" s="143"/>
      <c r="X27" s="143"/>
      <c r="Y27" s="192"/>
      <c r="Z27" s="249">
        <f t="shared" si="2"/>
        <v>12115899.919154</v>
      </c>
      <c r="AA27" s="252">
        <f t="shared" si="3"/>
        <v>4728600.0000140741</v>
      </c>
      <c r="AB27" s="200"/>
      <c r="AC27" s="147"/>
      <c r="AD27" s="147"/>
      <c r="AE27" s="201"/>
    </row>
    <row r="28" spans="1:31" s="127" customFormat="1" ht="33.75" x14ac:dyDescent="0.2">
      <c r="A28" s="153">
        <v>27</v>
      </c>
      <c r="B28" s="202">
        <v>22</v>
      </c>
      <c r="C28" s="261">
        <v>5420100</v>
      </c>
      <c r="D28" s="261">
        <v>6853100</v>
      </c>
      <c r="E28" s="140">
        <v>7853100</v>
      </c>
      <c r="F28" s="141">
        <v>910000</v>
      </c>
      <c r="G28" s="261">
        <v>4611201</v>
      </c>
      <c r="H28" s="202" t="s">
        <v>667</v>
      </c>
      <c r="I28" s="205" t="str">
        <f>VLOOKUP(C28,Produkte!$A$1:$B$250,2,0)</f>
        <v>Kreisstraßen</v>
      </c>
      <c r="J28" s="205" t="s">
        <v>133</v>
      </c>
      <c r="K28" s="217" t="s">
        <v>304</v>
      </c>
      <c r="L28" s="176">
        <f t="shared" si="0"/>
        <v>1000</v>
      </c>
      <c r="M28" s="177">
        <f t="shared" si="1"/>
        <v>850000</v>
      </c>
      <c r="N28" s="240">
        <v>200</v>
      </c>
      <c r="O28" s="144">
        <v>170000</v>
      </c>
      <c r="P28" s="145">
        <v>200</v>
      </c>
      <c r="Q28" s="144">
        <v>170000</v>
      </c>
      <c r="R28" s="145">
        <v>200</v>
      </c>
      <c r="S28" s="144">
        <v>170000</v>
      </c>
      <c r="T28" s="145">
        <v>200</v>
      </c>
      <c r="U28" s="242">
        <v>170000</v>
      </c>
      <c r="V28" s="237">
        <v>200</v>
      </c>
      <c r="W28" s="143">
        <v>170000</v>
      </c>
      <c r="X28" s="143"/>
      <c r="Y28" s="192"/>
      <c r="Z28" s="249">
        <f t="shared" si="2"/>
        <v>11946099.919154</v>
      </c>
      <c r="AA28" s="252">
        <f t="shared" si="3"/>
        <v>4558800.0000140741</v>
      </c>
      <c r="AB28" s="147">
        <v>0</v>
      </c>
      <c r="AC28" s="147">
        <v>100000</v>
      </c>
      <c r="AD28" s="147">
        <v>100000</v>
      </c>
      <c r="AE28" s="201"/>
    </row>
    <row r="29" spans="1:31" s="127" customFormat="1" ht="22.5" x14ac:dyDescent="0.2">
      <c r="A29" s="153">
        <v>28</v>
      </c>
      <c r="B29" s="202">
        <v>22</v>
      </c>
      <c r="C29" s="261">
        <v>5420100</v>
      </c>
      <c r="D29" s="261" t="s">
        <v>642</v>
      </c>
      <c r="E29" s="140">
        <v>7853200</v>
      </c>
      <c r="F29" s="141">
        <v>960032</v>
      </c>
      <c r="G29" s="261" t="s">
        <v>642</v>
      </c>
      <c r="H29" s="202" t="s">
        <v>690</v>
      </c>
      <c r="I29" s="205" t="str">
        <f>VLOOKUP(C29,Produkte!$A$1:$B$250,2,0)</f>
        <v>Kreisstraßen</v>
      </c>
      <c r="J29" s="205" t="s">
        <v>150</v>
      </c>
      <c r="K29" s="217" t="s">
        <v>151</v>
      </c>
      <c r="L29" s="176">
        <f t="shared" si="0"/>
        <v>0</v>
      </c>
      <c r="M29" s="177">
        <f t="shared" si="1"/>
        <v>1700000</v>
      </c>
      <c r="N29" s="240">
        <v>0</v>
      </c>
      <c r="O29" s="144">
        <v>1700000</v>
      </c>
      <c r="P29" s="145">
        <v>0</v>
      </c>
      <c r="Q29" s="144">
        <v>0</v>
      </c>
      <c r="R29" s="145">
        <v>0</v>
      </c>
      <c r="S29" s="144">
        <v>0</v>
      </c>
      <c r="T29" s="145">
        <v>0</v>
      </c>
      <c r="U29" s="242">
        <v>0</v>
      </c>
      <c r="V29" s="237">
        <v>0</v>
      </c>
      <c r="W29" s="143">
        <v>0</v>
      </c>
      <c r="X29" s="143">
        <v>0</v>
      </c>
      <c r="Y29" s="192">
        <v>0</v>
      </c>
      <c r="Z29" s="249">
        <f t="shared" si="2"/>
        <v>10246099.919154</v>
      </c>
      <c r="AA29" s="252">
        <f t="shared" si="3"/>
        <v>4558800.0000140741</v>
      </c>
      <c r="AB29" s="200">
        <v>0</v>
      </c>
      <c r="AC29" s="147">
        <v>0</v>
      </c>
      <c r="AD29" s="147">
        <v>0</v>
      </c>
      <c r="AE29" s="201"/>
    </row>
    <row r="30" spans="1:31" s="127" customFormat="1" ht="33.75" x14ac:dyDescent="0.2">
      <c r="A30" s="153">
        <v>29</v>
      </c>
      <c r="B30" s="202" t="s">
        <v>628</v>
      </c>
      <c r="C30" s="261">
        <v>2310102</v>
      </c>
      <c r="D30" s="261" t="s">
        <v>642</v>
      </c>
      <c r="E30" s="261">
        <v>7857100</v>
      </c>
      <c r="F30" s="203">
        <v>822000</v>
      </c>
      <c r="G30" s="261" t="s">
        <v>642</v>
      </c>
      <c r="H30" s="202" t="s">
        <v>705</v>
      </c>
      <c r="I30" s="205" t="str">
        <f>VLOOKUP(C30,Produkte!$A$1:$B$250,2,0)</f>
        <v>Regionales Berufliches Bildungszentrum Wolgast - Torgelow - Standort Torgelow</v>
      </c>
      <c r="J30" s="205" t="s">
        <v>346</v>
      </c>
      <c r="K30" s="217" t="s">
        <v>373</v>
      </c>
      <c r="L30" s="176">
        <f t="shared" si="0"/>
        <v>0</v>
      </c>
      <c r="M30" s="177">
        <f t="shared" si="1"/>
        <v>79300</v>
      </c>
      <c r="N30" s="240">
        <v>0</v>
      </c>
      <c r="O30" s="144">
        <v>79300</v>
      </c>
      <c r="P30" s="145">
        <v>0</v>
      </c>
      <c r="Q30" s="144">
        <v>0</v>
      </c>
      <c r="R30" s="145">
        <v>0</v>
      </c>
      <c r="S30" s="144">
        <v>0</v>
      </c>
      <c r="T30" s="145">
        <v>0</v>
      </c>
      <c r="U30" s="242">
        <v>0</v>
      </c>
      <c r="V30" s="237">
        <v>0</v>
      </c>
      <c r="W30" s="143">
        <v>0</v>
      </c>
      <c r="X30" s="143">
        <v>0</v>
      </c>
      <c r="Y30" s="192">
        <v>0</v>
      </c>
      <c r="Z30" s="249">
        <f t="shared" si="2"/>
        <v>10166799.919154</v>
      </c>
      <c r="AA30" s="252">
        <f t="shared" si="3"/>
        <v>4558800.0000140741</v>
      </c>
      <c r="AB30" s="200">
        <v>0</v>
      </c>
      <c r="AC30" s="147">
        <v>0</v>
      </c>
      <c r="AD30" s="147">
        <v>0</v>
      </c>
      <c r="AE30" s="201"/>
    </row>
    <row r="31" spans="1:31" s="127" customFormat="1" ht="67.5" x14ac:dyDescent="0.2">
      <c r="A31" s="153">
        <v>30</v>
      </c>
      <c r="B31" s="202">
        <v>10</v>
      </c>
      <c r="C31" s="261">
        <v>1260103</v>
      </c>
      <c r="D31" s="261" t="s">
        <v>642</v>
      </c>
      <c r="E31" s="261">
        <v>7857100</v>
      </c>
      <c r="F31" s="203">
        <v>822000</v>
      </c>
      <c r="G31" s="261" t="s">
        <v>642</v>
      </c>
      <c r="H31" s="202" t="s">
        <v>663</v>
      </c>
      <c r="I31" s="205" t="str">
        <f>VLOOKUP(C31,Produkte!$A$1:$B$250,2,0)</f>
        <v>Feuerwehrtechnische Zentralen</v>
      </c>
      <c r="J31" s="205" t="s">
        <v>759</v>
      </c>
      <c r="K31" s="217" t="s">
        <v>96</v>
      </c>
      <c r="L31" s="176">
        <f t="shared" si="0"/>
        <v>0</v>
      </c>
      <c r="M31" s="177">
        <f t="shared" si="1"/>
        <v>100000</v>
      </c>
      <c r="N31" s="240">
        <v>0</v>
      </c>
      <c r="O31" s="144">
        <v>100000</v>
      </c>
      <c r="P31" s="145">
        <v>0</v>
      </c>
      <c r="Q31" s="144">
        <v>0</v>
      </c>
      <c r="R31" s="145">
        <v>0</v>
      </c>
      <c r="S31" s="144">
        <v>0</v>
      </c>
      <c r="T31" s="145">
        <v>0</v>
      </c>
      <c r="U31" s="242">
        <v>0</v>
      </c>
      <c r="V31" s="237">
        <v>0</v>
      </c>
      <c r="W31" s="143">
        <v>0</v>
      </c>
      <c r="X31" s="143">
        <v>0</v>
      </c>
      <c r="Y31" s="192">
        <v>0</v>
      </c>
      <c r="Z31" s="249">
        <f t="shared" si="2"/>
        <v>10066799.919154</v>
      </c>
      <c r="AA31" s="252">
        <f t="shared" si="3"/>
        <v>4558800.0000140741</v>
      </c>
      <c r="AB31" s="200">
        <v>0</v>
      </c>
      <c r="AC31" s="147">
        <v>0</v>
      </c>
      <c r="AD31" s="147">
        <v>0</v>
      </c>
      <c r="AE31" s="201"/>
    </row>
    <row r="32" spans="1:31" s="121" customFormat="1" ht="22.5" x14ac:dyDescent="0.2">
      <c r="A32" s="153">
        <v>31</v>
      </c>
      <c r="B32" s="202" t="s">
        <v>628</v>
      </c>
      <c r="C32" s="261">
        <v>2210107</v>
      </c>
      <c r="D32" s="261">
        <v>6814200</v>
      </c>
      <c r="E32" s="261">
        <v>7852200</v>
      </c>
      <c r="F32" s="203">
        <v>960000</v>
      </c>
      <c r="G32" s="261">
        <v>2331100</v>
      </c>
      <c r="H32" s="202" t="s">
        <v>708</v>
      </c>
      <c r="I32" s="205" t="str">
        <f>VLOOKUP(C32,Produkte!$A$1:$B$250,2,0)</f>
        <v>Förderschule  "Am Park" Behrenhoff</v>
      </c>
      <c r="J32" s="205" t="s">
        <v>293</v>
      </c>
      <c r="K32" s="217" t="s">
        <v>271</v>
      </c>
      <c r="L32" s="176">
        <f t="shared" si="0"/>
        <v>4000000</v>
      </c>
      <c r="M32" s="177">
        <f t="shared" si="1"/>
        <v>4700000</v>
      </c>
      <c r="N32" s="240">
        <v>0</v>
      </c>
      <c r="O32" s="144">
        <v>100000</v>
      </c>
      <c r="P32" s="145">
        <v>0</v>
      </c>
      <c r="Q32" s="144">
        <v>100000</v>
      </c>
      <c r="R32" s="145">
        <v>4000000</v>
      </c>
      <c r="S32" s="144">
        <v>4500000</v>
      </c>
      <c r="T32" s="145">
        <v>0</v>
      </c>
      <c r="U32" s="242">
        <v>0</v>
      </c>
      <c r="V32" s="237">
        <v>0</v>
      </c>
      <c r="W32" s="146">
        <v>0</v>
      </c>
      <c r="X32" s="143"/>
      <c r="Y32" s="191"/>
      <c r="Z32" s="249">
        <f t="shared" si="2"/>
        <v>9966799.9191539995</v>
      </c>
      <c r="AA32" s="252">
        <f t="shared" si="3"/>
        <v>4458800.0000140741</v>
      </c>
      <c r="AB32" s="147">
        <v>0</v>
      </c>
      <c r="AC32" s="147">
        <v>0</v>
      </c>
      <c r="AD32" s="147">
        <v>0</v>
      </c>
      <c r="AE32" s="199"/>
    </row>
    <row r="33" spans="1:31" s="121" customFormat="1" ht="22.5" x14ac:dyDescent="0.2">
      <c r="A33" s="153">
        <v>32</v>
      </c>
      <c r="B33" s="202" t="s">
        <v>628</v>
      </c>
      <c r="C33" s="261">
        <v>2170107</v>
      </c>
      <c r="D33" s="261" t="s">
        <v>642</v>
      </c>
      <c r="E33" s="261">
        <v>7852200</v>
      </c>
      <c r="F33" s="203">
        <v>960000</v>
      </c>
      <c r="G33" s="261" t="s">
        <v>642</v>
      </c>
      <c r="H33" s="202" t="s">
        <v>709</v>
      </c>
      <c r="I33" s="205" t="str">
        <f>VLOOKUP(C33,Produkte!$A$1:$B$250,2,0)</f>
        <v>Gymnasium Wolgast</v>
      </c>
      <c r="J33" s="205" t="s">
        <v>270</v>
      </c>
      <c r="K33" s="217" t="s">
        <v>203</v>
      </c>
      <c r="L33" s="176">
        <f t="shared" si="0"/>
        <v>0</v>
      </c>
      <c r="M33" s="177">
        <f t="shared" si="1"/>
        <v>730000</v>
      </c>
      <c r="N33" s="240">
        <v>0</v>
      </c>
      <c r="O33" s="144">
        <v>125000</v>
      </c>
      <c r="P33" s="145">
        <v>0</v>
      </c>
      <c r="Q33" s="144">
        <v>285000</v>
      </c>
      <c r="R33" s="145">
        <v>0</v>
      </c>
      <c r="S33" s="144">
        <v>320000</v>
      </c>
      <c r="T33" s="145">
        <v>0</v>
      </c>
      <c r="U33" s="242">
        <v>0</v>
      </c>
      <c r="V33" s="237">
        <v>0</v>
      </c>
      <c r="W33" s="146">
        <v>0</v>
      </c>
      <c r="X33" s="143"/>
      <c r="Y33" s="191"/>
      <c r="Z33" s="249">
        <f t="shared" si="2"/>
        <v>9841799.9191539995</v>
      </c>
      <c r="AA33" s="252">
        <f t="shared" si="3"/>
        <v>4173800.0000140741</v>
      </c>
      <c r="AB33" s="200">
        <v>0</v>
      </c>
      <c r="AC33" s="147">
        <v>0</v>
      </c>
      <c r="AD33" s="147">
        <v>0</v>
      </c>
      <c r="AE33" s="199"/>
    </row>
    <row r="34" spans="1:31" x14ac:dyDescent="0.2">
      <c r="A34" s="153">
        <v>33</v>
      </c>
      <c r="B34" s="202">
        <v>22</v>
      </c>
      <c r="C34" s="261">
        <v>1140200</v>
      </c>
      <c r="D34" s="261" t="s">
        <v>642</v>
      </c>
      <c r="E34" s="261">
        <v>7852200</v>
      </c>
      <c r="F34" s="203">
        <v>960022</v>
      </c>
      <c r="G34" s="261" t="s">
        <v>642</v>
      </c>
      <c r="H34" s="202" t="s">
        <v>682</v>
      </c>
      <c r="I34" s="205" t="str">
        <f>VLOOKUP(C34,Produkte!$A$1:$B$250,2,0)</f>
        <v>Liegenschaften</v>
      </c>
      <c r="J34" s="205" t="s">
        <v>253</v>
      </c>
      <c r="K34" s="217" t="s">
        <v>256</v>
      </c>
      <c r="L34" s="176">
        <f t="shared" ref="L34:L37" si="6">N34+P34+R34+T34+V34+X34</f>
        <v>0</v>
      </c>
      <c r="M34" s="177">
        <f t="shared" ref="M34:M37" si="7">O34+Q34+S34+U34+W34+Y34</f>
        <v>1200000</v>
      </c>
      <c r="N34" s="240">
        <v>0</v>
      </c>
      <c r="O34" s="144">
        <v>0</v>
      </c>
      <c r="P34" s="145">
        <v>0</v>
      </c>
      <c r="Q34" s="144">
        <v>50000</v>
      </c>
      <c r="R34" s="145">
        <v>0</v>
      </c>
      <c r="S34" s="144">
        <v>100000</v>
      </c>
      <c r="T34" s="145">
        <v>0</v>
      </c>
      <c r="U34" s="242">
        <v>500000</v>
      </c>
      <c r="V34" s="237">
        <v>0</v>
      </c>
      <c r="W34" s="146">
        <v>550000</v>
      </c>
      <c r="X34" s="143"/>
      <c r="Y34" s="191"/>
      <c r="Z34" s="249">
        <f t="shared" si="2"/>
        <v>9841799.9191539995</v>
      </c>
      <c r="AA34" s="252">
        <f t="shared" si="3"/>
        <v>4123800.0000140741</v>
      </c>
      <c r="AB34" s="200">
        <v>0</v>
      </c>
      <c r="AC34" s="147">
        <v>50000</v>
      </c>
      <c r="AD34" s="147">
        <v>0</v>
      </c>
      <c r="AE34" s="199"/>
    </row>
    <row r="35" spans="1:31" s="127" customFormat="1" ht="11.25" x14ac:dyDescent="0.2">
      <c r="A35" s="153">
        <v>34</v>
      </c>
      <c r="B35" s="202">
        <v>22</v>
      </c>
      <c r="C35" s="261">
        <v>5420100</v>
      </c>
      <c r="D35" s="261" t="s">
        <v>642</v>
      </c>
      <c r="E35" s="140">
        <v>7853200</v>
      </c>
      <c r="F35" s="141">
        <v>960032</v>
      </c>
      <c r="G35" s="261" t="s">
        <v>642</v>
      </c>
      <c r="H35" s="202" t="s">
        <v>691</v>
      </c>
      <c r="I35" s="205" t="str">
        <f>VLOOKUP(C35,Produkte!$A$1:$B$250,2,0)</f>
        <v>Kreisstraßen</v>
      </c>
      <c r="J35" s="205" t="s">
        <v>172</v>
      </c>
      <c r="K35" s="217" t="s">
        <v>173</v>
      </c>
      <c r="L35" s="176">
        <f t="shared" si="6"/>
        <v>0</v>
      </c>
      <c r="M35" s="177">
        <f t="shared" si="7"/>
        <v>500000</v>
      </c>
      <c r="N35" s="240">
        <v>0</v>
      </c>
      <c r="O35" s="144">
        <v>500000</v>
      </c>
      <c r="P35" s="145">
        <v>0</v>
      </c>
      <c r="Q35" s="144">
        <v>0</v>
      </c>
      <c r="R35" s="145">
        <v>0</v>
      </c>
      <c r="S35" s="144">
        <v>0</v>
      </c>
      <c r="T35" s="145">
        <v>0</v>
      </c>
      <c r="U35" s="242">
        <v>0</v>
      </c>
      <c r="V35" s="237">
        <v>0</v>
      </c>
      <c r="W35" s="146">
        <v>0</v>
      </c>
      <c r="X35" s="143"/>
      <c r="Y35" s="191"/>
      <c r="Z35" s="249">
        <f t="shared" si="2"/>
        <v>9341799.9191539995</v>
      </c>
      <c r="AA35" s="252">
        <f t="shared" si="3"/>
        <v>4123800.0000140741</v>
      </c>
      <c r="AB35" s="200">
        <v>0</v>
      </c>
      <c r="AC35" s="147">
        <v>0</v>
      </c>
      <c r="AD35" s="147">
        <v>0</v>
      </c>
      <c r="AE35" s="201"/>
    </row>
    <row r="36" spans="1:31" s="120" customFormat="1" ht="11.25" x14ac:dyDescent="0.2">
      <c r="A36" s="153">
        <v>35</v>
      </c>
      <c r="B36" s="202">
        <v>22</v>
      </c>
      <c r="C36" s="261">
        <v>5420100</v>
      </c>
      <c r="D36" s="261" t="s">
        <v>642</v>
      </c>
      <c r="E36" s="140">
        <v>7853200</v>
      </c>
      <c r="F36" s="141">
        <v>960032</v>
      </c>
      <c r="G36" s="261" t="s">
        <v>642</v>
      </c>
      <c r="H36" s="202" t="s">
        <v>692</v>
      </c>
      <c r="I36" s="205" t="str">
        <f>VLOOKUP(C36,Produkte!$A$1:$B$250,2,0)</f>
        <v>Kreisstraßen</v>
      </c>
      <c r="J36" s="205" t="s">
        <v>239</v>
      </c>
      <c r="K36" s="217" t="s">
        <v>240</v>
      </c>
      <c r="L36" s="176">
        <f t="shared" si="6"/>
        <v>0</v>
      </c>
      <c r="M36" s="177">
        <f t="shared" si="7"/>
        <v>600000</v>
      </c>
      <c r="N36" s="240">
        <v>0</v>
      </c>
      <c r="O36" s="144">
        <v>600000</v>
      </c>
      <c r="P36" s="145">
        <v>0</v>
      </c>
      <c r="Q36" s="144">
        <v>0</v>
      </c>
      <c r="R36" s="145">
        <v>0</v>
      </c>
      <c r="S36" s="144">
        <v>0</v>
      </c>
      <c r="T36" s="145">
        <v>0</v>
      </c>
      <c r="U36" s="242">
        <v>0</v>
      </c>
      <c r="V36" s="237">
        <v>0</v>
      </c>
      <c r="W36" s="146">
        <v>0</v>
      </c>
      <c r="X36" s="143"/>
      <c r="Y36" s="191"/>
      <c r="Z36" s="249">
        <f t="shared" si="2"/>
        <v>8741799.9191539995</v>
      </c>
      <c r="AA36" s="252">
        <f t="shared" si="3"/>
        <v>4123800.0000140741</v>
      </c>
      <c r="AB36" s="200">
        <v>0</v>
      </c>
      <c r="AC36" s="147">
        <v>0</v>
      </c>
      <c r="AD36" s="147">
        <v>0</v>
      </c>
      <c r="AE36" s="199"/>
    </row>
    <row r="37" spans="1:31" s="120" customFormat="1" ht="33.75" x14ac:dyDescent="0.2">
      <c r="A37" s="153">
        <v>36</v>
      </c>
      <c r="B37" s="202">
        <v>22</v>
      </c>
      <c r="C37" s="261">
        <v>5420100</v>
      </c>
      <c r="D37" s="261" t="s">
        <v>642</v>
      </c>
      <c r="E37" s="140">
        <v>7853200</v>
      </c>
      <c r="F37" s="141">
        <v>960032</v>
      </c>
      <c r="G37" s="261" t="s">
        <v>642</v>
      </c>
      <c r="H37" s="202" t="s">
        <v>693</v>
      </c>
      <c r="I37" s="205" t="str">
        <f>VLOOKUP(C37,Produkte!$A$1:$B$250,2,0)</f>
        <v>Kreisstraßen</v>
      </c>
      <c r="J37" s="205" t="s">
        <v>226</v>
      </c>
      <c r="K37" s="217" t="s">
        <v>227</v>
      </c>
      <c r="L37" s="176">
        <f t="shared" si="6"/>
        <v>0</v>
      </c>
      <c r="M37" s="177">
        <f t="shared" si="7"/>
        <v>350000</v>
      </c>
      <c r="N37" s="240">
        <v>0</v>
      </c>
      <c r="O37" s="144">
        <v>350000</v>
      </c>
      <c r="P37" s="145">
        <v>0</v>
      </c>
      <c r="Q37" s="144">
        <v>0</v>
      </c>
      <c r="R37" s="145">
        <v>0</v>
      </c>
      <c r="S37" s="144">
        <v>0</v>
      </c>
      <c r="T37" s="145">
        <v>0</v>
      </c>
      <c r="U37" s="242">
        <v>0</v>
      </c>
      <c r="V37" s="237">
        <v>0</v>
      </c>
      <c r="W37" s="146">
        <v>0</v>
      </c>
      <c r="X37" s="143"/>
      <c r="Y37" s="191"/>
      <c r="Z37" s="249">
        <f t="shared" si="2"/>
        <v>8391799.9191539995</v>
      </c>
      <c r="AA37" s="252">
        <f t="shared" si="3"/>
        <v>4123800.0000140741</v>
      </c>
      <c r="AB37" s="200">
        <v>0</v>
      </c>
      <c r="AC37" s="147">
        <v>0</v>
      </c>
      <c r="AD37" s="147">
        <v>0</v>
      </c>
      <c r="AE37" s="199"/>
    </row>
    <row r="38" spans="1:31" s="120" customFormat="1" ht="11.25" x14ac:dyDescent="0.2">
      <c r="A38" s="153">
        <v>37</v>
      </c>
      <c r="B38" s="202">
        <v>22</v>
      </c>
      <c r="C38" s="261">
        <v>5420100</v>
      </c>
      <c r="D38" s="261" t="s">
        <v>642</v>
      </c>
      <c r="E38" s="140">
        <v>7853200</v>
      </c>
      <c r="F38" s="141">
        <v>960032</v>
      </c>
      <c r="G38" s="261" t="s">
        <v>642</v>
      </c>
      <c r="H38" s="202" t="s">
        <v>694</v>
      </c>
      <c r="I38" s="205" t="str">
        <f>VLOOKUP(C38,Produkte!$A$1:$B$250,2,0)</f>
        <v>Kreisstraßen</v>
      </c>
      <c r="J38" s="205" t="s">
        <v>37</v>
      </c>
      <c r="K38" s="217" t="s">
        <v>231</v>
      </c>
      <c r="L38" s="176">
        <f t="shared" si="0"/>
        <v>0</v>
      </c>
      <c r="M38" s="177">
        <f t="shared" si="1"/>
        <v>550000</v>
      </c>
      <c r="N38" s="240">
        <v>0</v>
      </c>
      <c r="O38" s="144">
        <v>550000</v>
      </c>
      <c r="P38" s="145">
        <v>0</v>
      </c>
      <c r="Q38" s="144">
        <v>0</v>
      </c>
      <c r="R38" s="145">
        <v>0</v>
      </c>
      <c r="S38" s="144">
        <v>0</v>
      </c>
      <c r="T38" s="145">
        <v>0</v>
      </c>
      <c r="U38" s="242">
        <v>0</v>
      </c>
      <c r="V38" s="237">
        <v>0</v>
      </c>
      <c r="W38" s="146">
        <v>0</v>
      </c>
      <c r="X38" s="143"/>
      <c r="Y38" s="191"/>
      <c r="Z38" s="249">
        <f t="shared" si="2"/>
        <v>7841799.9191539995</v>
      </c>
      <c r="AA38" s="252">
        <f t="shared" si="3"/>
        <v>4123800.0000140741</v>
      </c>
      <c r="AB38" s="200">
        <v>0</v>
      </c>
      <c r="AC38" s="147">
        <v>0</v>
      </c>
      <c r="AD38" s="147">
        <v>0</v>
      </c>
      <c r="AE38" s="199"/>
    </row>
    <row r="39" spans="1:31" s="120" customFormat="1" ht="22.5" x14ac:dyDescent="0.2">
      <c r="A39" s="153">
        <v>38</v>
      </c>
      <c r="B39" s="202">
        <v>22</v>
      </c>
      <c r="C39" s="261">
        <v>5420100</v>
      </c>
      <c r="D39" s="261" t="s">
        <v>642</v>
      </c>
      <c r="E39" s="140">
        <v>7853200</v>
      </c>
      <c r="F39" s="141">
        <v>960032</v>
      </c>
      <c r="G39" s="261" t="s">
        <v>642</v>
      </c>
      <c r="H39" s="202" t="s">
        <v>695</v>
      </c>
      <c r="I39" s="205" t="str">
        <f>VLOOKUP(C39,Produkte!$A$1:$B$250,2,0)</f>
        <v>Kreisstraßen</v>
      </c>
      <c r="J39" s="205" t="s">
        <v>140</v>
      </c>
      <c r="K39" s="217" t="s">
        <v>141</v>
      </c>
      <c r="L39" s="176">
        <f t="shared" si="0"/>
        <v>0</v>
      </c>
      <c r="M39" s="177">
        <f t="shared" si="1"/>
        <v>650000</v>
      </c>
      <c r="N39" s="240">
        <v>0</v>
      </c>
      <c r="O39" s="144">
        <v>650000</v>
      </c>
      <c r="P39" s="145">
        <v>0</v>
      </c>
      <c r="Q39" s="144">
        <v>0</v>
      </c>
      <c r="R39" s="145">
        <v>0</v>
      </c>
      <c r="S39" s="144">
        <v>0</v>
      </c>
      <c r="T39" s="145">
        <v>0</v>
      </c>
      <c r="U39" s="242">
        <v>0</v>
      </c>
      <c r="V39" s="237">
        <v>0</v>
      </c>
      <c r="W39" s="146">
        <v>0</v>
      </c>
      <c r="X39" s="143"/>
      <c r="Y39" s="191"/>
      <c r="Z39" s="249">
        <f t="shared" si="2"/>
        <v>7191799.9191539995</v>
      </c>
      <c r="AA39" s="252">
        <f t="shared" si="3"/>
        <v>4123800.0000140741</v>
      </c>
      <c r="AB39" s="200">
        <v>0</v>
      </c>
      <c r="AC39" s="147">
        <v>0</v>
      </c>
      <c r="AD39" s="147">
        <v>0</v>
      </c>
      <c r="AE39" s="199"/>
    </row>
    <row r="40" spans="1:31" s="120" customFormat="1" ht="11.25" x14ac:dyDescent="0.2">
      <c r="A40" s="153">
        <v>39</v>
      </c>
      <c r="B40" s="202">
        <v>22</v>
      </c>
      <c r="C40" s="261">
        <v>5420100</v>
      </c>
      <c r="D40" s="261"/>
      <c r="E40" s="140">
        <v>7853200</v>
      </c>
      <c r="F40" s="141">
        <v>960032</v>
      </c>
      <c r="G40" s="261"/>
      <c r="H40" s="202" t="s">
        <v>696</v>
      </c>
      <c r="I40" s="205" t="str">
        <f>VLOOKUP(C40,Produkte!$A$1:$B$250,2,0)</f>
        <v>Kreisstraßen</v>
      </c>
      <c r="J40" s="205" t="s">
        <v>202</v>
      </c>
      <c r="K40" s="217" t="s">
        <v>203</v>
      </c>
      <c r="L40" s="176">
        <f t="shared" si="0"/>
        <v>4650000</v>
      </c>
      <c r="M40" s="177">
        <f t="shared" si="1"/>
        <v>6250000</v>
      </c>
      <c r="N40" s="240">
        <v>1350000</v>
      </c>
      <c r="O40" s="144">
        <v>1850000</v>
      </c>
      <c r="P40" s="145">
        <v>1650000</v>
      </c>
      <c r="Q40" s="144">
        <v>2200000</v>
      </c>
      <c r="R40" s="145">
        <v>1650000</v>
      </c>
      <c r="S40" s="144">
        <v>2200000</v>
      </c>
      <c r="T40" s="145">
        <v>0</v>
      </c>
      <c r="U40" s="242">
        <v>0</v>
      </c>
      <c r="V40" s="237">
        <v>0</v>
      </c>
      <c r="W40" s="146">
        <v>0</v>
      </c>
      <c r="X40" s="143"/>
      <c r="Y40" s="191"/>
      <c r="Z40" s="249">
        <f t="shared" si="2"/>
        <v>6691799.9191539995</v>
      </c>
      <c r="AA40" s="252">
        <f t="shared" si="3"/>
        <v>3573800.0000140741</v>
      </c>
      <c r="AB40" s="200">
        <v>0</v>
      </c>
      <c r="AC40" s="147">
        <v>0</v>
      </c>
      <c r="AD40" s="147">
        <v>0</v>
      </c>
      <c r="AE40" s="199"/>
    </row>
    <row r="41" spans="1:31" s="127" customFormat="1" ht="11.25" x14ac:dyDescent="0.2">
      <c r="A41" s="153">
        <v>40</v>
      </c>
      <c r="B41" s="363" t="s">
        <v>755</v>
      </c>
      <c r="C41" s="364">
        <v>1142200</v>
      </c>
      <c r="D41" s="364">
        <v>6814200</v>
      </c>
      <c r="E41" s="364">
        <v>7857100</v>
      </c>
      <c r="F41" s="349"/>
      <c r="G41" s="364"/>
      <c r="H41" s="363" t="s">
        <v>775</v>
      </c>
      <c r="I41" s="365" t="s">
        <v>757</v>
      </c>
      <c r="J41" s="365" t="s">
        <v>756</v>
      </c>
      <c r="K41" s="366" t="s">
        <v>642</v>
      </c>
      <c r="L41" s="176">
        <f>N41+P41+R41+T41+V41+X41</f>
        <v>8689000</v>
      </c>
      <c r="M41" s="177">
        <f>O41+Q41+S41+U41+W41+Y41</f>
        <v>8689000</v>
      </c>
      <c r="N41" s="373">
        <v>2689000</v>
      </c>
      <c r="O41" s="183">
        <v>2689000</v>
      </c>
      <c r="P41" s="184">
        <v>3000000</v>
      </c>
      <c r="Q41" s="183">
        <v>3000000</v>
      </c>
      <c r="R41" s="184">
        <v>3000000</v>
      </c>
      <c r="S41" s="183">
        <v>3000000</v>
      </c>
      <c r="T41" s="184">
        <v>0</v>
      </c>
      <c r="U41" s="367">
        <v>0</v>
      </c>
      <c r="V41" s="368"/>
      <c r="W41" s="369"/>
      <c r="X41" s="369"/>
      <c r="Y41" s="370"/>
      <c r="Z41" s="249">
        <f t="shared" si="2"/>
        <v>6691799.9191539995</v>
      </c>
      <c r="AA41" s="252">
        <f t="shared" si="3"/>
        <v>3573800.0000140741</v>
      </c>
      <c r="AB41" s="147"/>
      <c r="AC41" s="355"/>
      <c r="AD41" s="355"/>
      <c r="AE41" s="356"/>
    </row>
    <row r="42" spans="1:31" s="120" customFormat="1" ht="22.5" x14ac:dyDescent="0.2">
      <c r="A42" s="153">
        <v>41</v>
      </c>
      <c r="B42" s="202">
        <v>22</v>
      </c>
      <c r="C42" s="261">
        <v>5420100</v>
      </c>
      <c r="D42" s="261" t="s">
        <v>642</v>
      </c>
      <c r="E42" s="140">
        <v>7853200</v>
      </c>
      <c r="F42" s="141">
        <v>960032</v>
      </c>
      <c r="G42" s="261" t="s">
        <v>642</v>
      </c>
      <c r="H42" s="202" t="s">
        <v>697</v>
      </c>
      <c r="I42" s="205" t="str">
        <f>VLOOKUP(C42,Produkte!$A$1:$B$250,2,0)</f>
        <v>Kreisstraßen</v>
      </c>
      <c r="J42" s="205" t="s">
        <v>137</v>
      </c>
      <c r="K42" s="217" t="s">
        <v>139</v>
      </c>
      <c r="L42" s="176">
        <f t="shared" si="0"/>
        <v>0</v>
      </c>
      <c r="M42" s="177">
        <f t="shared" si="1"/>
        <v>2100000</v>
      </c>
      <c r="N42" s="240">
        <v>0</v>
      </c>
      <c r="O42" s="144">
        <v>1300000</v>
      </c>
      <c r="P42" s="145">
        <v>0</v>
      </c>
      <c r="Q42" s="144">
        <v>800000</v>
      </c>
      <c r="R42" s="145">
        <v>0</v>
      </c>
      <c r="S42" s="144">
        <v>0</v>
      </c>
      <c r="T42" s="145">
        <v>0</v>
      </c>
      <c r="U42" s="242">
        <v>0</v>
      </c>
      <c r="V42" s="237">
        <v>0</v>
      </c>
      <c r="W42" s="146">
        <v>0</v>
      </c>
      <c r="X42" s="143"/>
      <c r="Y42" s="191"/>
      <c r="Z42" s="249">
        <f t="shared" si="2"/>
        <v>5391799.9191539995</v>
      </c>
      <c r="AA42" s="252">
        <f t="shared" si="3"/>
        <v>2773800.0000140741</v>
      </c>
      <c r="AB42" s="147">
        <v>0</v>
      </c>
      <c r="AC42" s="147">
        <v>0</v>
      </c>
      <c r="AD42" s="147">
        <v>0</v>
      </c>
      <c r="AE42" s="199"/>
    </row>
    <row r="43" spans="1:31" s="120" customFormat="1" ht="22.5" x14ac:dyDescent="0.2">
      <c r="A43" s="153">
        <v>42</v>
      </c>
      <c r="B43" s="202">
        <v>22</v>
      </c>
      <c r="C43" s="261">
        <v>5420200</v>
      </c>
      <c r="D43" s="261" t="s">
        <v>642</v>
      </c>
      <c r="E43" s="261">
        <v>7856100</v>
      </c>
      <c r="F43" s="203">
        <v>710000</v>
      </c>
      <c r="G43" s="261" t="s">
        <v>642</v>
      </c>
      <c r="H43" s="202" t="s">
        <v>703</v>
      </c>
      <c r="I43" s="205" t="str">
        <f>VLOOKUP(C43,Produkte!$A$1:$B$250,2,0)</f>
        <v>Kreisstraßenmeisterei</v>
      </c>
      <c r="J43" s="205" t="s">
        <v>298</v>
      </c>
      <c r="K43" s="217" t="s">
        <v>299</v>
      </c>
      <c r="L43" s="176">
        <f t="shared" si="0"/>
        <v>0</v>
      </c>
      <c r="M43" s="177">
        <f t="shared" si="1"/>
        <v>1270000</v>
      </c>
      <c r="N43" s="240">
        <v>0</v>
      </c>
      <c r="O43" s="144">
        <v>110000</v>
      </c>
      <c r="P43" s="145">
        <v>0</v>
      </c>
      <c r="Q43" s="144">
        <v>260000</v>
      </c>
      <c r="R43" s="145">
        <v>0</v>
      </c>
      <c r="S43" s="144">
        <v>300000</v>
      </c>
      <c r="T43" s="145">
        <v>0</v>
      </c>
      <c r="U43" s="242">
        <v>300000</v>
      </c>
      <c r="V43" s="237">
        <v>0</v>
      </c>
      <c r="W43" s="146">
        <v>300000</v>
      </c>
      <c r="X43" s="143"/>
      <c r="Y43" s="191"/>
      <c r="Z43" s="249">
        <f t="shared" si="2"/>
        <v>5281799.9191539995</v>
      </c>
      <c r="AA43" s="252">
        <f t="shared" si="3"/>
        <v>2513800.0000140741</v>
      </c>
      <c r="AB43" s="200">
        <v>0</v>
      </c>
      <c r="AC43" s="147">
        <v>0</v>
      </c>
      <c r="AD43" s="147">
        <v>0</v>
      </c>
      <c r="AE43" s="199"/>
    </row>
    <row r="44" spans="1:31" s="120" customFormat="1" ht="22.5" x14ac:dyDescent="0.2">
      <c r="A44" s="153">
        <v>43</v>
      </c>
      <c r="B44" s="202">
        <v>22</v>
      </c>
      <c r="C44" s="261">
        <v>5420100</v>
      </c>
      <c r="D44" s="261" t="s">
        <v>642</v>
      </c>
      <c r="E44" s="140">
        <v>7853200</v>
      </c>
      <c r="F44" s="141">
        <v>960032</v>
      </c>
      <c r="G44" s="261" t="s">
        <v>642</v>
      </c>
      <c r="H44" s="202" t="s">
        <v>699</v>
      </c>
      <c r="I44" s="205" t="str">
        <f>VLOOKUP(C44,Produkte!$A$1:$B$250,2,0)</f>
        <v>Kreisstraßen</v>
      </c>
      <c r="J44" s="205" t="s">
        <v>155</v>
      </c>
      <c r="K44" s="217" t="s">
        <v>156</v>
      </c>
      <c r="L44" s="176">
        <f t="shared" si="0"/>
        <v>0</v>
      </c>
      <c r="M44" s="177">
        <f t="shared" si="1"/>
        <v>200000</v>
      </c>
      <c r="N44" s="240">
        <v>0</v>
      </c>
      <c r="O44" s="144">
        <v>0</v>
      </c>
      <c r="P44" s="145">
        <v>0</v>
      </c>
      <c r="Q44" s="144">
        <v>200000</v>
      </c>
      <c r="R44" s="145">
        <v>0</v>
      </c>
      <c r="S44" s="144">
        <v>0</v>
      </c>
      <c r="T44" s="145">
        <v>0</v>
      </c>
      <c r="U44" s="242">
        <v>0</v>
      </c>
      <c r="V44" s="237">
        <v>0</v>
      </c>
      <c r="W44" s="146">
        <v>0</v>
      </c>
      <c r="X44" s="143"/>
      <c r="Y44" s="191"/>
      <c r="Z44" s="249">
        <f t="shared" si="2"/>
        <v>5281799.9191539995</v>
      </c>
      <c r="AA44" s="252">
        <f t="shared" si="3"/>
        <v>2313800.0000140741</v>
      </c>
      <c r="AB44" s="147">
        <v>0</v>
      </c>
      <c r="AC44" s="147">
        <v>0</v>
      </c>
      <c r="AD44" s="147">
        <v>0</v>
      </c>
      <c r="AE44" s="199"/>
    </row>
    <row r="45" spans="1:31" s="127" customFormat="1" ht="22.5" x14ac:dyDescent="0.2">
      <c r="A45" s="153">
        <v>44</v>
      </c>
      <c r="B45" s="202">
        <v>22</v>
      </c>
      <c r="C45" s="261">
        <v>5510210</v>
      </c>
      <c r="D45" s="261"/>
      <c r="E45" s="140">
        <v>7853200</v>
      </c>
      <c r="F45" s="141">
        <v>960032</v>
      </c>
      <c r="G45" s="261"/>
      <c r="H45" s="202" t="s">
        <v>746</v>
      </c>
      <c r="I45" s="205" t="str">
        <f>VLOOKUP(C45,Produkte!$A$1:$B$250,2,0)</f>
        <v>Sonstige Erholungseinrichtungen</v>
      </c>
      <c r="J45" s="205" t="s">
        <v>161</v>
      </c>
      <c r="K45" s="217" t="s">
        <v>156</v>
      </c>
      <c r="L45" s="176">
        <f t="shared" si="0"/>
        <v>210000</v>
      </c>
      <c r="M45" s="177">
        <f t="shared" si="1"/>
        <v>280000</v>
      </c>
      <c r="N45" s="240">
        <v>0</v>
      </c>
      <c r="O45" s="144">
        <v>0</v>
      </c>
      <c r="P45" s="145">
        <v>0</v>
      </c>
      <c r="Q45" s="144">
        <v>0</v>
      </c>
      <c r="R45" s="145">
        <v>0</v>
      </c>
      <c r="S45" s="144">
        <v>0</v>
      </c>
      <c r="T45" s="145">
        <v>210000</v>
      </c>
      <c r="U45" s="242">
        <v>280000</v>
      </c>
      <c r="V45" s="237">
        <v>0</v>
      </c>
      <c r="W45" s="143">
        <v>0</v>
      </c>
      <c r="X45" s="143"/>
      <c r="Y45" s="192"/>
      <c r="Z45" s="249">
        <f t="shared" si="2"/>
        <v>5281799.9191539995</v>
      </c>
      <c r="AA45" s="252">
        <f t="shared" si="3"/>
        <v>2313800.0000140741</v>
      </c>
      <c r="AB45" s="200">
        <v>0</v>
      </c>
      <c r="AC45" s="147">
        <v>0</v>
      </c>
      <c r="AD45" s="147">
        <v>280000</v>
      </c>
      <c r="AE45" s="201"/>
    </row>
    <row r="46" spans="1:31" s="127" customFormat="1" ht="11.25" x14ac:dyDescent="0.2">
      <c r="A46" s="153">
        <v>45</v>
      </c>
      <c r="B46" s="202">
        <v>22</v>
      </c>
      <c r="C46" s="261">
        <v>5420100</v>
      </c>
      <c r="D46" s="261" t="s">
        <v>642</v>
      </c>
      <c r="E46" s="140">
        <v>7853200</v>
      </c>
      <c r="F46" s="141">
        <v>960032</v>
      </c>
      <c r="G46" s="261" t="s">
        <v>642</v>
      </c>
      <c r="H46" s="202" t="s">
        <v>789</v>
      </c>
      <c r="I46" s="205" t="str">
        <f>VLOOKUP(C46,Produkte!$A$1:$B$250,2,0)</f>
        <v>Kreisstraßen</v>
      </c>
      <c r="J46" s="205" t="s">
        <v>164</v>
      </c>
      <c r="K46" s="217" t="s">
        <v>156</v>
      </c>
      <c r="L46" s="176">
        <f t="shared" si="0"/>
        <v>0</v>
      </c>
      <c r="M46" s="177">
        <f t="shared" si="1"/>
        <v>10000</v>
      </c>
      <c r="N46" s="240">
        <v>0</v>
      </c>
      <c r="O46" s="144">
        <v>0</v>
      </c>
      <c r="P46" s="145">
        <v>0</v>
      </c>
      <c r="Q46" s="144">
        <v>10000</v>
      </c>
      <c r="R46" s="145">
        <v>0</v>
      </c>
      <c r="S46" s="144">
        <v>0</v>
      </c>
      <c r="T46" s="145">
        <v>0</v>
      </c>
      <c r="U46" s="242">
        <v>0</v>
      </c>
      <c r="V46" s="237">
        <v>0</v>
      </c>
      <c r="W46" s="143">
        <v>0</v>
      </c>
      <c r="X46" s="143"/>
      <c r="Y46" s="192"/>
      <c r="Z46" s="249">
        <f t="shared" si="2"/>
        <v>5281799.9191539995</v>
      </c>
      <c r="AA46" s="252">
        <f t="shared" si="3"/>
        <v>2303800.0000140741</v>
      </c>
      <c r="AB46" s="147">
        <v>0</v>
      </c>
      <c r="AC46" s="147">
        <v>0</v>
      </c>
      <c r="AD46" s="147">
        <v>0</v>
      </c>
      <c r="AE46" s="201"/>
    </row>
    <row r="47" spans="1:31" s="127" customFormat="1" ht="22.5" x14ac:dyDescent="0.2">
      <c r="A47" s="153">
        <v>46</v>
      </c>
      <c r="B47" s="202">
        <v>22</v>
      </c>
      <c r="C47" s="261">
        <v>5420100</v>
      </c>
      <c r="D47" s="261" t="s">
        <v>642</v>
      </c>
      <c r="E47" s="140">
        <v>7853200</v>
      </c>
      <c r="F47" s="141">
        <v>960032</v>
      </c>
      <c r="G47" s="261" t="s">
        <v>642</v>
      </c>
      <c r="H47" s="202" t="s">
        <v>700</v>
      </c>
      <c r="I47" s="205" t="str">
        <f>VLOOKUP(C47,Produkte!$A$1:$B$250,2,0)</f>
        <v>Kreisstraßen</v>
      </c>
      <c r="J47" s="205" t="s">
        <v>158</v>
      </c>
      <c r="K47" s="217" t="s">
        <v>156</v>
      </c>
      <c r="L47" s="176">
        <f t="shared" si="0"/>
        <v>0</v>
      </c>
      <c r="M47" s="177">
        <f t="shared" si="1"/>
        <v>150000</v>
      </c>
      <c r="N47" s="240">
        <v>0</v>
      </c>
      <c r="O47" s="144">
        <v>0</v>
      </c>
      <c r="P47" s="145">
        <v>0</v>
      </c>
      <c r="Q47" s="144">
        <v>150000</v>
      </c>
      <c r="R47" s="145">
        <v>0</v>
      </c>
      <c r="S47" s="144">
        <v>0</v>
      </c>
      <c r="T47" s="145">
        <v>0</v>
      </c>
      <c r="U47" s="242">
        <v>0</v>
      </c>
      <c r="V47" s="237">
        <v>0</v>
      </c>
      <c r="W47" s="143">
        <v>0</v>
      </c>
      <c r="X47" s="143"/>
      <c r="Y47" s="192"/>
      <c r="Z47" s="249">
        <f t="shared" si="2"/>
        <v>5281799.9191539995</v>
      </c>
      <c r="AA47" s="252">
        <f t="shared" si="3"/>
        <v>2153800.0000140741</v>
      </c>
      <c r="AB47" s="147">
        <v>0</v>
      </c>
      <c r="AC47" s="147">
        <v>0</v>
      </c>
      <c r="AD47" s="147">
        <v>0</v>
      </c>
      <c r="AE47" s="201"/>
    </row>
    <row r="48" spans="1:31" s="127" customFormat="1" ht="11.25" x14ac:dyDescent="0.2">
      <c r="A48" s="153">
        <v>47</v>
      </c>
      <c r="B48" s="202">
        <v>22</v>
      </c>
      <c r="C48" s="261">
        <v>5420100</v>
      </c>
      <c r="D48" s="261" t="s">
        <v>642</v>
      </c>
      <c r="E48" s="140">
        <v>7853200</v>
      </c>
      <c r="F48" s="141">
        <v>960032</v>
      </c>
      <c r="G48" s="261" t="s">
        <v>642</v>
      </c>
      <c r="H48" s="202" t="s">
        <v>701</v>
      </c>
      <c r="I48" s="205" t="str">
        <f>VLOOKUP(C48,Produkte!$A$1:$B$250,2,0)</f>
        <v>Kreisstraßen</v>
      </c>
      <c r="J48" s="205" t="s">
        <v>176</v>
      </c>
      <c r="K48" s="217" t="s">
        <v>156</v>
      </c>
      <c r="L48" s="176">
        <f t="shared" si="0"/>
        <v>0</v>
      </c>
      <c r="M48" s="177">
        <f t="shared" si="1"/>
        <v>10000</v>
      </c>
      <c r="N48" s="240">
        <v>0</v>
      </c>
      <c r="O48" s="144">
        <v>0</v>
      </c>
      <c r="P48" s="145">
        <v>0</v>
      </c>
      <c r="Q48" s="144">
        <v>10000</v>
      </c>
      <c r="R48" s="145">
        <v>0</v>
      </c>
      <c r="S48" s="144">
        <v>0</v>
      </c>
      <c r="T48" s="145">
        <v>0</v>
      </c>
      <c r="U48" s="242">
        <v>0</v>
      </c>
      <c r="V48" s="237">
        <v>0</v>
      </c>
      <c r="W48" s="143">
        <v>0</v>
      </c>
      <c r="X48" s="143"/>
      <c r="Y48" s="192"/>
      <c r="Z48" s="249">
        <f t="shared" si="2"/>
        <v>5281799.9191539995</v>
      </c>
      <c r="AA48" s="252">
        <f t="shared" si="3"/>
        <v>2143800.0000140741</v>
      </c>
      <c r="AB48" s="147">
        <v>0</v>
      </c>
      <c r="AC48" s="147">
        <v>0</v>
      </c>
      <c r="AD48" s="147">
        <v>0</v>
      </c>
      <c r="AE48" s="201"/>
    </row>
    <row r="49" spans="1:31" s="127" customFormat="1" ht="11.25" x14ac:dyDescent="0.2">
      <c r="A49" s="153">
        <v>48</v>
      </c>
      <c r="B49" s="202">
        <v>22</v>
      </c>
      <c r="C49" s="261">
        <v>5420100</v>
      </c>
      <c r="D49" s="261" t="s">
        <v>642</v>
      </c>
      <c r="E49" s="140">
        <v>7853200</v>
      </c>
      <c r="F49" s="141">
        <v>960032</v>
      </c>
      <c r="G49" s="261" t="s">
        <v>642</v>
      </c>
      <c r="H49" s="202" t="s">
        <v>742</v>
      </c>
      <c r="I49" s="205" t="str">
        <f>VLOOKUP(C49,Produkte!$A$1:$B$250,2,0)</f>
        <v>Kreisstraßen</v>
      </c>
      <c r="J49" s="205" t="s">
        <v>177</v>
      </c>
      <c r="K49" s="217" t="s">
        <v>156</v>
      </c>
      <c r="L49" s="176">
        <f t="shared" si="0"/>
        <v>0</v>
      </c>
      <c r="M49" s="177">
        <f t="shared" si="1"/>
        <v>920000</v>
      </c>
      <c r="N49" s="240">
        <v>0</v>
      </c>
      <c r="O49" s="144">
        <v>0</v>
      </c>
      <c r="P49" s="145">
        <v>0</v>
      </c>
      <c r="Q49" s="144">
        <v>0</v>
      </c>
      <c r="R49" s="145">
        <v>0</v>
      </c>
      <c r="S49" s="144">
        <v>200000</v>
      </c>
      <c r="T49" s="145">
        <v>0</v>
      </c>
      <c r="U49" s="242">
        <v>720000</v>
      </c>
      <c r="V49" s="237">
        <v>0</v>
      </c>
      <c r="W49" s="143">
        <v>0</v>
      </c>
      <c r="X49" s="143"/>
      <c r="Y49" s="192"/>
      <c r="Z49" s="249">
        <f t="shared" si="2"/>
        <v>5281799.9191539995</v>
      </c>
      <c r="AA49" s="252">
        <f t="shared" si="3"/>
        <v>2143800.0000140741</v>
      </c>
      <c r="AB49" s="200"/>
      <c r="AC49" s="147">
        <v>200000</v>
      </c>
      <c r="AD49" s="147">
        <v>720000</v>
      </c>
      <c r="AE49" s="201"/>
    </row>
    <row r="50" spans="1:31" s="127" customFormat="1" ht="22.5" x14ac:dyDescent="0.2">
      <c r="A50" s="153">
        <v>49</v>
      </c>
      <c r="B50" s="202">
        <v>22</v>
      </c>
      <c r="C50" s="261">
        <v>5420100</v>
      </c>
      <c r="D50" s="261" t="s">
        <v>642</v>
      </c>
      <c r="E50" s="140">
        <v>7853200</v>
      </c>
      <c r="F50" s="141">
        <v>960032</v>
      </c>
      <c r="G50" s="261" t="s">
        <v>642</v>
      </c>
      <c r="H50" s="202" t="s">
        <v>743</v>
      </c>
      <c r="I50" s="205" t="str">
        <f>VLOOKUP(C50,Produkte!$A$1:$B$250,2,0)</f>
        <v>Kreisstraßen</v>
      </c>
      <c r="J50" s="205" t="s">
        <v>182</v>
      </c>
      <c r="K50" s="217" t="s">
        <v>156</v>
      </c>
      <c r="L50" s="176">
        <f t="shared" si="0"/>
        <v>0</v>
      </c>
      <c r="M50" s="177">
        <f t="shared" si="1"/>
        <v>50000</v>
      </c>
      <c r="N50" s="240">
        <v>0</v>
      </c>
      <c r="O50" s="144">
        <v>0</v>
      </c>
      <c r="P50" s="145">
        <v>0</v>
      </c>
      <c r="Q50" s="144">
        <v>0</v>
      </c>
      <c r="R50" s="145">
        <v>0</v>
      </c>
      <c r="S50" s="144">
        <v>50000</v>
      </c>
      <c r="T50" s="145">
        <v>0</v>
      </c>
      <c r="U50" s="242">
        <v>0</v>
      </c>
      <c r="V50" s="237">
        <v>0</v>
      </c>
      <c r="W50" s="143">
        <v>0</v>
      </c>
      <c r="X50" s="143"/>
      <c r="Y50" s="192"/>
      <c r="Z50" s="249">
        <f t="shared" si="2"/>
        <v>5281799.9191539995</v>
      </c>
      <c r="AA50" s="252">
        <f t="shared" si="3"/>
        <v>2143800.0000140741</v>
      </c>
      <c r="AB50" s="200">
        <v>0</v>
      </c>
      <c r="AC50" s="147">
        <v>50000</v>
      </c>
      <c r="AD50" s="147">
        <v>0</v>
      </c>
      <c r="AE50" s="201"/>
    </row>
    <row r="51" spans="1:31" s="127" customFormat="1" ht="22.5" x14ac:dyDescent="0.2">
      <c r="A51" s="153">
        <v>50</v>
      </c>
      <c r="B51" s="202">
        <v>22</v>
      </c>
      <c r="C51" s="261">
        <v>5420100</v>
      </c>
      <c r="D51" s="261" t="s">
        <v>642</v>
      </c>
      <c r="E51" s="140">
        <v>7853200</v>
      </c>
      <c r="F51" s="141">
        <v>960032</v>
      </c>
      <c r="G51" s="261" t="s">
        <v>642</v>
      </c>
      <c r="H51" s="202" t="s">
        <v>790</v>
      </c>
      <c r="I51" s="205" t="str">
        <f>VLOOKUP(C51,Produkte!$A$1:$B$250,2,0)</f>
        <v>Kreisstraßen</v>
      </c>
      <c r="J51" s="205" t="s">
        <v>232</v>
      </c>
      <c r="K51" s="217" t="s">
        <v>156</v>
      </c>
      <c r="L51" s="176">
        <f t="shared" si="0"/>
        <v>0</v>
      </c>
      <c r="M51" s="177">
        <f t="shared" si="1"/>
        <v>50000</v>
      </c>
      <c r="N51" s="240">
        <v>0</v>
      </c>
      <c r="O51" s="144">
        <v>0</v>
      </c>
      <c r="P51" s="145">
        <v>0</v>
      </c>
      <c r="Q51" s="144">
        <v>0</v>
      </c>
      <c r="R51" s="145">
        <v>0</v>
      </c>
      <c r="S51" s="144">
        <v>50000</v>
      </c>
      <c r="T51" s="145">
        <v>0</v>
      </c>
      <c r="U51" s="242">
        <v>0</v>
      </c>
      <c r="V51" s="237">
        <v>0</v>
      </c>
      <c r="W51" s="143">
        <v>0</v>
      </c>
      <c r="X51" s="143"/>
      <c r="Y51" s="192"/>
      <c r="Z51" s="249">
        <f t="shared" si="2"/>
        <v>5281799.9191539995</v>
      </c>
      <c r="AA51" s="252">
        <f t="shared" si="3"/>
        <v>2143800.0000140741</v>
      </c>
      <c r="AB51" s="200">
        <v>0</v>
      </c>
      <c r="AC51" s="147">
        <v>50000</v>
      </c>
      <c r="AD51" s="147">
        <v>0</v>
      </c>
      <c r="AE51" s="201"/>
    </row>
    <row r="52" spans="1:31" s="127" customFormat="1" ht="11.25" x14ac:dyDescent="0.2">
      <c r="A52" s="153">
        <v>51</v>
      </c>
      <c r="B52" s="202" t="s">
        <v>769</v>
      </c>
      <c r="C52" s="261">
        <v>5420100</v>
      </c>
      <c r="D52" s="261"/>
      <c r="E52" s="140"/>
      <c r="F52" s="141"/>
      <c r="G52" s="261"/>
      <c r="H52" s="202" t="s">
        <v>791</v>
      </c>
      <c r="I52" s="205" t="str">
        <f>VLOOKUP(C52,Produkte!$A$1:$B$250,2,0)</f>
        <v>Kreisstraßen</v>
      </c>
      <c r="J52" s="205" t="s">
        <v>795</v>
      </c>
      <c r="K52" s="217" t="s">
        <v>156</v>
      </c>
      <c r="L52" s="176">
        <f t="shared" ref="L52" si="8">N52+P52+R52+T52+V52+X52</f>
        <v>0</v>
      </c>
      <c r="M52" s="177">
        <f t="shared" ref="M52" si="9">O52+Q52+S52+U52+W52+Y52</f>
        <v>50000</v>
      </c>
      <c r="N52" s="240">
        <v>0</v>
      </c>
      <c r="O52" s="144">
        <v>0</v>
      </c>
      <c r="P52" s="145">
        <v>0</v>
      </c>
      <c r="Q52" s="144">
        <v>0</v>
      </c>
      <c r="R52" s="145">
        <v>0</v>
      </c>
      <c r="S52" s="144">
        <v>0</v>
      </c>
      <c r="T52" s="145">
        <v>0</v>
      </c>
      <c r="U52" s="242">
        <v>50000</v>
      </c>
      <c r="V52" s="237"/>
      <c r="W52" s="143"/>
      <c r="X52" s="143"/>
      <c r="Y52" s="192"/>
      <c r="Z52" s="249">
        <f t="shared" si="2"/>
        <v>5281799.9191539995</v>
      </c>
      <c r="AA52" s="252">
        <f t="shared" si="3"/>
        <v>2143800.0000140741</v>
      </c>
      <c r="AB52" s="200">
        <v>0</v>
      </c>
      <c r="AC52" s="147">
        <v>0</v>
      </c>
      <c r="AD52" s="147">
        <v>50000</v>
      </c>
      <c r="AE52" s="201"/>
    </row>
    <row r="53" spans="1:31" s="127" customFormat="1" ht="22.5" x14ac:dyDescent="0.2">
      <c r="A53" s="153">
        <v>52</v>
      </c>
      <c r="B53" s="202">
        <v>22</v>
      </c>
      <c r="C53" s="261">
        <v>5420100</v>
      </c>
      <c r="D53" s="261" t="s">
        <v>642</v>
      </c>
      <c r="E53" s="140">
        <v>7853200</v>
      </c>
      <c r="F53" s="141">
        <v>960032</v>
      </c>
      <c r="G53" s="261" t="s">
        <v>642</v>
      </c>
      <c r="H53" s="202" t="s">
        <v>744</v>
      </c>
      <c r="I53" s="205" t="str">
        <f>VLOOKUP(C53,Produkte!$A$1:$B$250,2,0)</f>
        <v>Kreisstraßen</v>
      </c>
      <c r="J53" s="205" t="s">
        <v>217</v>
      </c>
      <c r="K53" s="217" t="s">
        <v>156</v>
      </c>
      <c r="L53" s="176">
        <f t="shared" si="0"/>
        <v>0</v>
      </c>
      <c r="M53" s="177">
        <f t="shared" si="1"/>
        <v>100000</v>
      </c>
      <c r="N53" s="240">
        <v>0</v>
      </c>
      <c r="O53" s="144">
        <v>0</v>
      </c>
      <c r="P53" s="145">
        <v>0</v>
      </c>
      <c r="Q53" s="144">
        <v>0</v>
      </c>
      <c r="R53" s="145">
        <v>0</v>
      </c>
      <c r="S53" s="144">
        <v>100000</v>
      </c>
      <c r="T53" s="145">
        <v>0</v>
      </c>
      <c r="U53" s="242">
        <v>0</v>
      </c>
      <c r="V53" s="237">
        <v>0</v>
      </c>
      <c r="W53" s="143">
        <v>0</v>
      </c>
      <c r="X53" s="143"/>
      <c r="Y53" s="192"/>
      <c r="Z53" s="249">
        <f t="shared" si="2"/>
        <v>5281799.9191539995</v>
      </c>
      <c r="AA53" s="252">
        <f t="shared" si="3"/>
        <v>2143800.0000140741</v>
      </c>
      <c r="AB53" s="200">
        <v>0</v>
      </c>
      <c r="AC53" s="147">
        <v>100000</v>
      </c>
      <c r="AD53" s="147">
        <v>0</v>
      </c>
      <c r="AE53" s="201"/>
    </row>
    <row r="54" spans="1:31" s="120" customFormat="1" ht="22.5" x14ac:dyDescent="0.2">
      <c r="A54" s="153">
        <v>53</v>
      </c>
      <c r="B54" s="202">
        <v>22</v>
      </c>
      <c r="C54" s="261">
        <v>5420100</v>
      </c>
      <c r="D54" s="261" t="s">
        <v>642</v>
      </c>
      <c r="E54" s="140">
        <v>7853200</v>
      </c>
      <c r="F54" s="141">
        <v>960032</v>
      </c>
      <c r="G54" s="261" t="s">
        <v>642</v>
      </c>
      <c r="H54" s="202" t="s">
        <v>698</v>
      </c>
      <c r="I54" s="205" t="str">
        <f>VLOOKUP(C54,Produkte!$A$1:$B$250,2,0)</f>
        <v>Kreisstraßen</v>
      </c>
      <c r="J54" s="205" t="s">
        <v>229</v>
      </c>
      <c r="K54" s="217" t="s">
        <v>230</v>
      </c>
      <c r="L54" s="176">
        <f>N54+P54+R54+T54+V54+X54</f>
        <v>0</v>
      </c>
      <c r="M54" s="177">
        <f>O54+Q54+S54+U54+W54+Y54</f>
        <v>180000</v>
      </c>
      <c r="N54" s="240">
        <v>0</v>
      </c>
      <c r="O54" s="144">
        <v>180000</v>
      </c>
      <c r="P54" s="145">
        <v>0</v>
      </c>
      <c r="Q54" s="144">
        <v>0</v>
      </c>
      <c r="R54" s="145">
        <v>0</v>
      </c>
      <c r="S54" s="144">
        <v>0</v>
      </c>
      <c r="T54" s="145">
        <v>0</v>
      </c>
      <c r="U54" s="242">
        <v>0</v>
      </c>
      <c r="V54" s="237">
        <v>0</v>
      </c>
      <c r="W54" s="143">
        <v>0</v>
      </c>
      <c r="X54" s="143"/>
      <c r="Y54" s="192"/>
      <c r="Z54" s="249">
        <f t="shared" si="2"/>
        <v>5101799.9191539995</v>
      </c>
      <c r="AA54" s="252">
        <f t="shared" si="3"/>
        <v>2143800.0000140741</v>
      </c>
      <c r="AB54" s="200">
        <v>0</v>
      </c>
      <c r="AC54" s="147">
        <v>0</v>
      </c>
      <c r="AD54" s="147">
        <v>0</v>
      </c>
      <c r="AE54" s="201"/>
    </row>
    <row r="55" spans="1:31" s="127" customFormat="1" ht="22.5" x14ac:dyDescent="0.2">
      <c r="A55" s="153">
        <v>54</v>
      </c>
      <c r="B55" s="202">
        <v>22</v>
      </c>
      <c r="C55" s="261">
        <v>1140200</v>
      </c>
      <c r="D55" s="261" t="s">
        <v>642</v>
      </c>
      <c r="E55" s="261">
        <v>7852200</v>
      </c>
      <c r="F55" s="203">
        <v>960022</v>
      </c>
      <c r="G55" s="261" t="s">
        <v>642</v>
      </c>
      <c r="H55" s="202" t="s">
        <v>752</v>
      </c>
      <c r="I55" s="205" t="str">
        <f>VLOOKUP(C55,Produkte!$A$1:$B$250,2,0)</f>
        <v>Liegenschaften</v>
      </c>
      <c r="J55" s="205" t="s">
        <v>247</v>
      </c>
      <c r="K55" s="217" t="s">
        <v>258</v>
      </c>
      <c r="L55" s="176">
        <f t="shared" si="0"/>
        <v>0</v>
      </c>
      <c r="M55" s="177">
        <f t="shared" si="1"/>
        <v>350000</v>
      </c>
      <c r="N55" s="240">
        <v>0</v>
      </c>
      <c r="O55" s="144">
        <v>100000</v>
      </c>
      <c r="P55" s="145">
        <v>0</v>
      </c>
      <c r="Q55" s="144">
        <v>150000</v>
      </c>
      <c r="R55" s="145">
        <v>0</v>
      </c>
      <c r="S55" s="144">
        <v>100000</v>
      </c>
      <c r="T55" s="145">
        <v>0</v>
      </c>
      <c r="U55" s="242">
        <v>0</v>
      </c>
      <c r="V55" s="237">
        <v>0</v>
      </c>
      <c r="W55" s="143">
        <v>0</v>
      </c>
      <c r="X55" s="143"/>
      <c r="Y55" s="192"/>
      <c r="Z55" s="249">
        <f t="shared" si="2"/>
        <v>5001799.9191539995</v>
      </c>
      <c r="AA55" s="252">
        <f t="shared" si="3"/>
        <v>1993800.0000140741</v>
      </c>
      <c r="AB55" s="200">
        <v>0</v>
      </c>
      <c r="AC55" s="147">
        <v>0</v>
      </c>
      <c r="AD55" s="147">
        <v>0</v>
      </c>
      <c r="AE55" s="201"/>
    </row>
    <row r="56" spans="1:31" s="127" customFormat="1" ht="11.25" x14ac:dyDescent="0.2">
      <c r="A56" s="153">
        <v>55</v>
      </c>
      <c r="B56" s="202">
        <v>22</v>
      </c>
      <c r="C56" s="261">
        <v>5420100</v>
      </c>
      <c r="D56" s="261" t="s">
        <v>642</v>
      </c>
      <c r="E56" s="140">
        <v>7853200</v>
      </c>
      <c r="F56" s="141">
        <v>960032</v>
      </c>
      <c r="G56" s="261" t="s">
        <v>642</v>
      </c>
      <c r="H56" s="202" t="s">
        <v>792</v>
      </c>
      <c r="I56" s="205" t="str">
        <f>VLOOKUP(C56,Produkte!$A$1:$B$250,2,0)</f>
        <v>Kreisstraßen</v>
      </c>
      <c r="J56" s="205" t="s">
        <v>224</v>
      </c>
      <c r="K56" s="217" t="s">
        <v>156</v>
      </c>
      <c r="L56" s="176">
        <f t="shared" si="0"/>
        <v>0</v>
      </c>
      <c r="M56" s="177">
        <f t="shared" si="1"/>
        <v>50000</v>
      </c>
      <c r="N56" s="240">
        <v>0</v>
      </c>
      <c r="O56" s="144">
        <v>0</v>
      </c>
      <c r="P56" s="145">
        <v>0</v>
      </c>
      <c r="Q56" s="144">
        <v>0</v>
      </c>
      <c r="R56" s="145">
        <v>0</v>
      </c>
      <c r="S56" s="144">
        <v>0</v>
      </c>
      <c r="T56" s="145">
        <v>0</v>
      </c>
      <c r="U56" s="242">
        <v>50000</v>
      </c>
      <c r="V56" s="237">
        <v>0</v>
      </c>
      <c r="W56" s="143">
        <v>0</v>
      </c>
      <c r="X56" s="143"/>
      <c r="Y56" s="192"/>
      <c r="Z56" s="249">
        <f t="shared" si="2"/>
        <v>5001799.9191539995</v>
      </c>
      <c r="AA56" s="252">
        <f t="shared" si="3"/>
        <v>1993800.0000140741</v>
      </c>
      <c r="AB56" s="200">
        <v>0</v>
      </c>
      <c r="AC56" s="147">
        <v>0</v>
      </c>
      <c r="AD56" s="147">
        <v>50000</v>
      </c>
      <c r="AE56" s="201"/>
    </row>
    <row r="57" spans="1:31" s="127" customFormat="1" ht="22.5" x14ac:dyDescent="0.2">
      <c r="A57" s="153">
        <v>56</v>
      </c>
      <c r="B57" s="202">
        <v>22</v>
      </c>
      <c r="C57" s="261">
        <v>5510210</v>
      </c>
      <c r="D57" s="261"/>
      <c r="E57" s="140">
        <v>7853200</v>
      </c>
      <c r="F57" s="141">
        <v>960032</v>
      </c>
      <c r="G57" s="261"/>
      <c r="H57" s="202" t="s">
        <v>793</v>
      </c>
      <c r="I57" s="205" t="str">
        <f>VLOOKUP(C57,Produkte!$A$1:$B$250,2,0)</f>
        <v>Sonstige Erholungseinrichtungen</v>
      </c>
      <c r="J57" s="205" t="s">
        <v>287</v>
      </c>
      <c r="K57" s="217" t="s">
        <v>288</v>
      </c>
      <c r="L57" s="176">
        <f t="shared" si="0"/>
        <v>559700</v>
      </c>
      <c r="M57" s="177">
        <f t="shared" si="1"/>
        <v>632300</v>
      </c>
      <c r="N57" s="240">
        <v>80500</v>
      </c>
      <c r="O57" s="144">
        <v>142300</v>
      </c>
      <c r="P57" s="145">
        <v>474200</v>
      </c>
      <c r="Q57" s="144">
        <v>490000</v>
      </c>
      <c r="R57" s="145">
        <v>5000</v>
      </c>
      <c r="S57" s="144">
        <v>0</v>
      </c>
      <c r="T57" s="145">
        <v>0</v>
      </c>
      <c r="U57" s="242">
        <v>0</v>
      </c>
      <c r="V57" s="237">
        <v>0</v>
      </c>
      <c r="W57" s="143">
        <v>0</v>
      </c>
      <c r="X57" s="143">
        <v>0</v>
      </c>
      <c r="Y57" s="192">
        <v>0</v>
      </c>
      <c r="Z57" s="249">
        <f t="shared" si="2"/>
        <v>4939999.9191539995</v>
      </c>
      <c r="AA57" s="252">
        <f t="shared" si="3"/>
        <v>1978000.0000140741</v>
      </c>
      <c r="AB57" s="147">
        <v>0</v>
      </c>
      <c r="AC57" s="147">
        <v>0</v>
      </c>
      <c r="AD57" s="147">
        <v>0</v>
      </c>
      <c r="AE57" s="201"/>
    </row>
    <row r="58" spans="1:31" s="127" customFormat="1" ht="11.25" x14ac:dyDescent="0.2">
      <c r="A58" s="153">
        <v>57</v>
      </c>
      <c r="B58" s="202" t="s">
        <v>769</v>
      </c>
      <c r="C58" s="261">
        <v>5420100</v>
      </c>
      <c r="D58" s="261"/>
      <c r="E58" s="140"/>
      <c r="F58" s="141"/>
      <c r="G58" s="261"/>
      <c r="H58" s="202" t="s">
        <v>776</v>
      </c>
      <c r="I58" s="205" t="str">
        <f>VLOOKUP(C58,Produkte!$A$1:$B$250,2,0)</f>
        <v>Kreisstraßen</v>
      </c>
      <c r="J58" s="205" t="s">
        <v>777</v>
      </c>
      <c r="K58" s="217" t="s">
        <v>778</v>
      </c>
      <c r="L58" s="176">
        <f t="shared" ref="L58" si="10">N58+P58+R58+T58+V58+X58</f>
        <v>0</v>
      </c>
      <c r="M58" s="177">
        <f t="shared" ref="M58" si="11">O58+Q58+S58+U58+W58+Y58</f>
        <v>1450000</v>
      </c>
      <c r="N58" s="240">
        <v>0</v>
      </c>
      <c r="O58" s="144">
        <v>50000</v>
      </c>
      <c r="P58" s="145">
        <v>0</v>
      </c>
      <c r="Q58" s="144">
        <v>700000</v>
      </c>
      <c r="R58" s="145">
        <v>0</v>
      </c>
      <c r="S58" s="144">
        <v>700000</v>
      </c>
      <c r="T58" s="145">
        <v>0</v>
      </c>
      <c r="U58" s="242">
        <v>0</v>
      </c>
      <c r="V58" s="237"/>
      <c r="W58" s="143"/>
      <c r="X58" s="143"/>
      <c r="Y58" s="192"/>
      <c r="Z58" s="251">
        <f t="shared" si="2"/>
        <v>4889999.9191539995</v>
      </c>
      <c r="AA58" s="252">
        <f t="shared" si="3"/>
        <v>1278000.0000140741</v>
      </c>
      <c r="AB58" s="200">
        <v>0</v>
      </c>
      <c r="AC58" s="147">
        <v>700000</v>
      </c>
      <c r="AD58" s="147">
        <v>0</v>
      </c>
      <c r="AE58" s="201"/>
    </row>
    <row r="59" spans="1:31" s="127" customFormat="1" ht="22.5" x14ac:dyDescent="0.2">
      <c r="A59" s="153">
        <v>58</v>
      </c>
      <c r="B59" s="363">
        <v>22</v>
      </c>
      <c r="C59" s="364">
        <v>5510210</v>
      </c>
      <c r="D59" s="364"/>
      <c r="E59" s="348">
        <v>7853200</v>
      </c>
      <c r="F59" s="349">
        <v>960032</v>
      </c>
      <c r="G59" s="364"/>
      <c r="H59" s="363" t="s">
        <v>704</v>
      </c>
      <c r="I59" s="365" t="str">
        <f>VLOOKUP(C59,Produkte!$A$1:$B$250,2,0)</f>
        <v>Sonstige Erholungseinrichtungen</v>
      </c>
      <c r="J59" s="365" t="s">
        <v>289</v>
      </c>
      <c r="K59" s="366" t="s">
        <v>288</v>
      </c>
      <c r="L59" s="350">
        <f t="shared" si="0"/>
        <v>88500</v>
      </c>
      <c r="M59" s="351">
        <f t="shared" si="1"/>
        <v>129500</v>
      </c>
      <c r="N59" s="373">
        <v>0</v>
      </c>
      <c r="O59" s="183">
        <v>0</v>
      </c>
      <c r="P59" s="184">
        <v>12000</v>
      </c>
      <c r="Q59" s="183">
        <v>40000</v>
      </c>
      <c r="R59" s="184">
        <v>76500</v>
      </c>
      <c r="S59" s="183">
        <v>89500</v>
      </c>
      <c r="T59" s="184">
        <v>0</v>
      </c>
      <c r="U59" s="367">
        <v>0</v>
      </c>
      <c r="V59" s="368">
        <v>0</v>
      </c>
      <c r="W59" s="369">
        <v>0</v>
      </c>
      <c r="X59" s="369">
        <v>0</v>
      </c>
      <c r="Y59" s="370">
        <v>0</v>
      </c>
      <c r="Z59" s="249">
        <f t="shared" si="2"/>
        <v>4889999.9191539995</v>
      </c>
      <c r="AA59" s="252">
        <f t="shared" si="3"/>
        <v>1250000.0000140741</v>
      </c>
      <c r="AB59" s="354">
        <v>0</v>
      </c>
      <c r="AC59" s="355">
        <v>0</v>
      </c>
      <c r="AD59" s="355">
        <v>0</v>
      </c>
      <c r="AE59" s="356"/>
    </row>
    <row r="60" spans="1:31" s="127" customFormat="1" ht="19.149999999999999" customHeight="1" x14ac:dyDescent="0.2">
      <c r="A60" s="153">
        <v>59</v>
      </c>
      <c r="B60" s="202">
        <v>22</v>
      </c>
      <c r="C60" s="261">
        <v>5420100</v>
      </c>
      <c r="D60" s="261" t="s">
        <v>642</v>
      </c>
      <c r="E60" s="140">
        <v>7853200</v>
      </c>
      <c r="F60" s="141">
        <v>960032</v>
      </c>
      <c r="G60" s="261" t="s">
        <v>642</v>
      </c>
      <c r="H60" s="202" t="s">
        <v>702</v>
      </c>
      <c r="I60" s="205" t="str">
        <f>VLOOKUP(C60,Produkte!$A$1:$B$250,2,0)</f>
        <v>Kreisstraßen</v>
      </c>
      <c r="J60" s="205" t="s">
        <v>153</v>
      </c>
      <c r="K60" s="217" t="s">
        <v>154</v>
      </c>
      <c r="L60" s="176">
        <f t="shared" si="0"/>
        <v>0</v>
      </c>
      <c r="M60" s="177">
        <f t="shared" si="1"/>
        <v>500000</v>
      </c>
      <c r="N60" s="240">
        <v>0</v>
      </c>
      <c r="O60" s="144">
        <v>500000</v>
      </c>
      <c r="P60" s="145">
        <v>0</v>
      </c>
      <c r="Q60" s="144">
        <v>0</v>
      </c>
      <c r="R60" s="145">
        <v>0</v>
      </c>
      <c r="S60" s="144">
        <v>0</v>
      </c>
      <c r="T60" s="145">
        <v>0</v>
      </c>
      <c r="U60" s="242">
        <v>0</v>
      </c>
      <c r="V60" s="237">
        <v>0</v>
      </c>
      <c r="W60" s="143">
        <v>0</v>
      </c>
      <c r="X60" s="143"/>
      <c r="Y60" s="358"/>
      <c r="Z60" s="251">
        <f t="shared" si="2"/>
        <v>4389999.9191539995</v>
      </c>
      <c r="AA60" s="252">
        <f t="shared" si="3"/>
        <v>1250000.0000140741</v>
      </c>
      <c r="AB60" s="200">
        <v>0</v>
      </c>
      <c r="AC60" s="147">
        <v>0</v>
      </c>
      <c r="AD60" s="147">
        <v>0</v>
      </c>
      <c r="AE60" s="201"/>
    </row>
    <row r="61" spans="1:31" s="127" customFormat="1" ht="33.75" x14ac:dyDescent="0.2">
      <c r="A61" s="153">
        <v>60</v>
      </c>
      <c r="B61" s="202">
        <v>22</v>
      </c>
      <c r="C61" s="261">
        <v>5420100</v>
      </c>
      <c r="D61" s="261" t="s">
        <v>642</v>
      </c>
      <c r="E61" s="140">
        <v>7853200</v>
      </c>
      <c r="F61" s="141">
        <v>960000</v>
      </c>
      <c r="G61" s="261" t="s">
        <v>642</v>
      </c>
      <c r="H61" s="202" t="s">
        <v>779</v>
      </c>
      <c r="I61" s="205" t="str">
        <f>VLOOKUP(C61,Produkte!$A$1:$B$250,2,0)</f>
        <v>Kreisstraßen</v>
      </c>
      <c r="J61" s="205" t="s">
        <v>221</v>
      </c>
      <c r="K61" s="217" t="s">
        <v>222</v>
      </c>
      <c r="L61" s="176">
        <f>N61+P61+R61+T61+V61+X61</f>
        <v>0</v>
      </c>
      <c r="M61" s="177">
        <f>O61+Q61+S61+U61+W61+Y61</f>
        <v>500000</v>
      </c>
      <c r="N61" s="240">
        <v>0</v>
      </c>
      <c r="O61" s="144">
        <v>50000</v>
      </c>
      <c r="P61" s="145">
        <v>0</v>
      </c>
      <c r="Q61" s="144">
        <v>450000</v>
      </c>
      <c r="R61" s="145">
        <v>0</v>
      </c>
      <c r="S61" s="144">
        <v>0</v>
      </c>
      <c r="T61" s="145">
        <v>0</v>
      </c>
      <c r="U61" s="242">
        <v>0</v>
      </c>
      <c r="V61" s="237">
        <v>0</v>
      </c>
      <c r="W61" s="143">
        <v>0</v>
      </c>
      <c r="X61" s="143"/>
      <c r="Y61" s="192"/>
      <c r="Z61" s="251">
        <f t="shared" si="2"/>
        <v>4339999.9191539995</v>
      </c>
      <c r="AA61" s="252">
        <f t="shared" si="3"/>
        <v>800000.00001407415</v>
      </c>
      <c r="AB61" s="200">
        <v>0</v>
      </c>
      <c r="AC61" s="147">
        <v>0</v>
      </c>
      <c r="AD61" s="147">
        <v>0</v>
      </c>
      <c r="AE61" s="201"/>
    </row>
    <row r="62" spans="1:31" s="127" customFormat="1" ht="11.25" x14ac:dyDescent="0.2">
      <c r="A62" s="153">
        <v>61</v>
      </c>
      <c r="B62" s="448">
        <v>22</v>
      </c>
      <c r="C62" s="449">
        <v>5420100</v>
      </c>
      <c r="D62" s="449" t="s">
        <v>642</v>
      </c>
      <c r="E62" s="449">
        <v>7853200</v>
      </c>
      <c r="F62" s="450">
        <v>960032</v>
      </c>
      <c r="G62" s="449" t="s">
        <v>642</v>
      </c>
      <c r="H62" s="448" t="s">
        <v>788</v>
      </c>
      <c r="I62" s="451" t="str">
        <f>VLOOKUP(C62,Produkte!$A$1:$B$250,2,0)</f>
        <v>Kreisstraßen</v>
      </c>
      <c r="J62" s="451" t="s">
        <v>162</v>
      </c>
      <c r="K62" s="452" t="s">
        <v>163</v>
      </c>
      <c r="L62" s="174">
        <f t="shared" si="0"/>
        <v>0</v>
      </c>
      <c r="M62" s="175">
        <f t="shared" si="1"/>
        <v>1450000</v>
      </c>
      <c r="N62" s="238">
        <v>0</v>
      </c>
      <c r="O62" s="166">
        <v>1450000</v>
      </c>
      <c r="P62" s="167">
        <v>0</v>
      </c>
      <c r="Q62" s="166">
        <v>0</v>
      </c>
      <c r="R62" s="167">
        <v>0</v>
      </c>
      <c r="S62" s="166">
        <v>0</v>
      </c>
      <c r="T62" s="167">
        <v>0</v>
      </c>
      <c r="U62" s="276">
        <v>0</v>
      </c>
      <c r="V62" s="274">
        <v>0</v>
      </c>
      <c r="W62" s="165">
        <v>0</v>
      </c>
      <c r="X62" s="165"/>
      <c r="Y62" s="379"/>
      <c r="Z62" s="251">
        <f t="shared" si="2"/>
        <v>2889999.9191539995</v>
      </c>
      <c r="AA62" s="252">
        <f t="shared" si="3"/>
        <v>800000.00001407415</v>
      </c>
      <c r="AB62" s="376">
        <v>0</v>
      </c>
      <c r="AC62" s="377">
        <v>0</v>
      </c>
      <c r="AD62" s="377">
        <v>0</v>
      </c>
      <c r="AE62" s="378"/>
    </row>
    <row r="63" spans="1:31" s="127" customFormat="1" ht="22.5" x14ac:dyDescent="0.2">
      <c r="A63" s="153">
        <v>62</v>
      </c>
      <c r="B63" s="202">
        <v>22</v>
      </c>
      <c r="C63" s="261">
        <v>5420100</v>
      </c>
      <c r="D63" s="261" t="s">
        <v>642</v>
      </c>
      <c r="E63" s="140">
        <v>7853200</v>
      </c>
      <c r="F63" s="141">
        <v>960032</v>
      </c>
      <c r="G63" s="261" t="s">
        <v>642</v>
      </c>
      <c r="H63" s="202" t="s">
        <v>780</v>
      </c>
      <c r="I63" s="205" t="str">
        <f>VLOOKUP(C63,Produkte!$A$1:$B$250,2,0)</f>
        <v>Kreisstraßen</v>
      </c>
      <c r="J63" s="205" t="s">
        <v>49</v>
      </c>
      <c r="K63" s="217" t="s">
        <v>209</v>
      </c>
      <c r="L63" s="176">
        <f t="shared" si="0"/>
        <v>0</v>
      </c>
      <c r="M63" s="177">
        <f t="shared" si="1"/>
        <v>800000</v>
      </c>
      <c r="N63" s="240">
        <v>0</v>
      </c>
      <c r="O63" s="144">
        <v>800000</v>
      </c>
      <c r="P63" s="145">
        <v>0</v>
      </c>
      <c r="Q63" s="144">
        <v>0</v>
      </c>
      <c r="R63" s="145">
        <v>0</v>
      </c>
      <c r="S63" s="144">
        <v>0</v>
      </c>
      <c r="T63" s="145">
        <v>0</v>
      </c>
      <c r="U63" s="242">
        <v>0</v>
      </c>
      <c r="V63" s="237">
        <v>0</v>
      </c>
      <c r="W63" s="143">
        <v>0</v>
      </c>
      <c r="X63" s="143"/>
      <c r="Y63" s="192"/>
      <c r="Z63" s="251">
        <f t="shared" si="2"/>
        <v>2089999.9191539995</v>
      </c>
      <c r="AA63" s="252">
        <f t="shared" si="3"/>
        <v>800000.00001407415</v>
      </c>
      <c r="AB63" s="200">
        <v>0</v>
      </c>
      <c r="AC63" s="147">
        <v>0</v>
      </c>
      <c r="AD63" s="147">
        <v>0</v>
      </c>
      <c r="AE63" s="201"/>
    </row>
    <row r="64" spans="1:31" s="127" customFormat="1" ht="11.25" x14ac:dyDescent="0.2">
      <c r="A64" s="153">
        <v>63</v>
      </c>
      <c r="B64" s="202">
        <v>22</v>
      </c>
      <c r="C64" s="261">
        <v>5420100</v>
      </c>
      <c r="D64" s="261" t="s">
        <v>642</v>
      </c>
      <c r="E64" s="140">
        <v>7853200</v>
      </c>
      <c r="F64" s="141">
        <v>960032</v>
      </c>
      <c r="G64" s="261" t="s">
        <v>642</v>
      </c>
      <c r="H64" s="202" t="s">
        <v>781</v>
      </c>
      <c r="I64" s="205" t="str">
        <f>VLOOKUP(C64,Produkte!$A$1:$B$250,2,0)</f>
        <v>Kreisstraßen</v>
      </c>
      <c r="J64" s="205" t="s">
        <v>184</v>
      </c>
      <c r="K64" s="217" t="s">
        <v>185</v>
      </c>
      <c r="L64" s="176">
        <f t="shared" si="0"/>
        <v>0</v>
      </c>
      <c r="M64" s="177">
        <f t="shared" si="1"/>
        <v>1000000</v>
      </c>
      <c r="N64" s="240">
        <v>0</v>
      </c>
      <c r="O64" s="144">
        <v>1000000</v>
      </c>
      <c r="P64" s="145">
        <v>0</v>
      </c>
      <c r="Q64" s="144">
        <v>0</v>
      </c>
      <c r="R64" s="145">
        <v>0</v>
      </c>
      <c r="S64" s="144">
        <v>0</v>
      </c>
      <c r="T64" s="145">
        <v>0</v>
      </c>
      <c r="U64" s="242">
        <v>0</v>
      </c>
      <c r="V64" s="237">
        <v>0</v>
      </c>
      <c r="W64" s="143">
        <v>0</v>
      </c>
      <c r="X64" s="143"/>
      <c r="Y64" s="192"/>
      <c r="Z64" s="251">
        <f t="shared" si="2"/>
        <v>1089999.9191539995</v>
      </c>
      <c r="AA64" s="252">
        <f t="shared" si="3"/>
        <v>800000.00001407415</v>
      </c>
      <c r="AB64" s="200">
        <v>0</v>
      </c>
      <c r="AC64" s="147">
        <v>0</v>
      </c>
      <c r="AD64" s="147">
        <v>0</v>
      </c>
      <c r="AE64" s="201"/>
    </row>
    <row r="65" spans="1:31" s="127" customFormat="1" ht="22.5" x14ac:dyDescent="0.2">
      <c r="A65" s="148">
        <v>64</v>
      </c>
      <c r="B65" s="202">
        <v>22</v>
      </c>
      <c r="C65" s="261">
        <v>5420100</v>
      </c>
      <c r="D65" s="261" t="s">
        <v>642</v>
      </c>
      <c r="E65" s="140">
        <v>7853200</v>
      </c>
      <c r="F65" s="141">
        <v>960032</v>
      </c>
      <c r="G65" s="261" t="s">
        <v>642</v>
      </c>
      <c r="H65" s="202" t="s">
        <v>782</v>
      </c>
      <c r="I65" s="205" t="str">
        <f>VLOOKUP(C65,Produkte!$A$1:$B$250,2,0)</f>
        <v>Kreisstraßen</v>
      </c>
      <c r="J65" s="205" t="s">
        <v>210</v>
      </c>
      <c r="K65" s="217" t="s">
        <v>209</v>
      </c>
      <c r="L65" s="176">
        <f t="shared" ref="L65" si="12">N65+P65+R65+T65+V65+X65</f>
        <v>0</v>
      </c>
      <c r="M65" s="177">
        <f t="shared" ref="M65" si="13">O65+Q65+S65+U65+W65+Y65</f>
        <v>1850000</v>
      </c>
      <c r="N65" s="240">
        <v>0</v>
      </c>
      <c r="O65" s="144">
        <v>1050000</v>
      </c>
      <c r="P65" s="145">
        <v>0</v>
      </c>
      <c r="Q65" s="144">
        <v>800000</v>
      </c>
      <c r="R65" s="145">
        <v>0</v>
      </c>
      <c r="S65" s="144">
        <v>0</v>
      </c>
      <c r="T65" s="145">
        <v>0</v>
      </c>
      <c r="U65" s="242">
        <v>0</v>
      </c>
      <c r="V65" s="237">
        <v>0</v>
      </c>
      <c r="W65" s="143">
        <v>0</v>
      </c>
      <c r="X65" s="143"/>
      <c r="Y65" s="358"/>
      <c r="Z65" s="251">
        <f t="shared" si="2"/>
        <v>39999.919153999537</v>
      </c>
      <c r="AA65" s="252">
        <f t="shared" si="3"/>
        <v>1.4074146747589111E-5</v>
      </c>
      <c r="AB65" s="200">
        <v>0</v>
      </c>
      <c r="AC65" s="147">
        <v>0</v>
      </c>
      <c r="AD65" s="147">
        <v>0</v>
      </c>
      <c r="AE65" s="201"/>
    </row>
    <row r="66" spans="1:31" s="127" customFormat="1" ht="320.25" customHeight="1" thickBot="1" x14ac:dyDescent="0.25">
      <c r="A66" s="362">
        <v>65</v>
      </c>
      <c r="B66" s="519" t="s">
        <v>629</v>
      </c>
      <c r="C66" s="520">
        <v>3660000</v>
      </c>
      <c r="D66" s="520">
        <v>6814200</v>
      </c>
      <c r="E66" s="521">
        <v>7852200</v>
      </c>
      <c r="F66" s="522">
        <v>960000</v>
      </c>
      <c r="G66" s="520">
        <v>2331100</v>
      </c>
      <c r="H66" s="519" t="s">
        <v>786</v>
      </c>
      <c r="I66" s="453" t="str">
        <f>VLOOKUP(C66,Produkte!$A$1:$B$250,2,0)</f>
        <v>Einrichtungen der Kinder- und Jugendarbeit</v>
      </c>
      <c r="J66" s="453" t="s">
        <v>79</v>
      </c>
      <c r="K66" s="523" t="s">
        <v>80</v>
      </c>
      <c r="L66" s="481">
        <f t="shared" ref="L66" si="14">N66+P66+R66+T66+V66+X66</f>
        <v>637000</v>
      </c>
      <c r="M66" s="482">
        <f t="shared" ref="M66" si="15">O66+Q66+S66+U66+W66+Y66</f>
        <v>890000</v>
      </c>
      <c r="N66" s="483">
        <v>0</v>
      </c>
      <c r="O66" s="484">
        <v>40000</v>
      </c>
      <c r="P66" s="485">
        <v>0</v>
      </c>
      <c r="Q66" s="484">
        <v>0</v>
      </c>
      <c r="R66" s="485">
        <v>337000</v>
      </c>
      <c r="S66" s="484">
        <v>450000</v>
      </c>
      <c r="T66" s="485">
        <v>300000</v>
      </c>
      <c r="U66" s="486">
        <v>400000</v>
      </c>
      <c r="V66" s="524">
        <v>0</v>
      </c>
      <c r="W66" s="492">
        <v>0</v>
      </c>
      <c r="X66" s="492">
        <v>0</v>
      </c>
      <c r="Y66" s="493">
        <v>0</v>
      </c>
      <c r="Z66" s="251">
        <f t="shared" si="2"/>
        <v>-8.0846000462770462E-2</v>
      </c>
      <c r="AA66" s="252">
        <f>AA65+P66-Q66</f>
        <v>1.4074146747589111E-5</v>
      </c>
      <c r="AB66" s="525">
        <v>0</v>
      </c>
      <c r="AC66" s="526">
        <v>0</v>
      </c>
      <c r="AD66" s="526">
        <v>0</v>
      </c>
      <c r="AE66" s="527"/>
    </row>
    <row r="67" spans="1:31" s="125" customFormat="1" ht="13.5" thickTop="1" x14ac:dyDescent="0.2">
      <c r="A67" s="543" t="s">
        <v>767</v>
      </c>
      <c r="B67" s="544"/>
      <c r="C67" s="544"/>
      <c r="D67" s="544"/>
      <c r="E67" s="544"/>
      <c r="F67" s="544"/>
      <c r="G67" s="544"/>
      <c r="H67" s="544"/>
      <c r="I67" s="544"/>
      <c r="J67" s="544"/>
      <c r="K67" s="545"/>
      <c r="L67" s="440">
        <f>SUM(L2:L66)</f>
        <v>82695200</v>
      </c>
      <c r="M67" s="474">
        <f>SUM(M2:M66)</f>
        <v>138850100</v>
      </c>
      <c r="N67" s="441">
        <f>SUM(N2:N66)</f>
        <v>5669700</v>
      </c>
      <c r="O67" s="441">
        <f t="shared" ref="O67:U67" si="16">SUM(O2:O66)</f>
        <v>23005600</v>
      </c>
      <c r="P67" s="441">
        <f t="shared" si="16"/>
        <v>5666400</v>
      </c>
      <c r="Q67" s="441">
        <f t="shared" si="16"/>
        <v>18525000</v>
      </c>
      <c r="R67" s="441">
        <f t="shared" si="16"/>
        <v>20168700</v>
      </c>
      <c r="S67" s="441">
        <f t="shared" si="16"/>
        <v>33019500</v>
      </c>
      <c r="T67" s="442">
        <f t="shared" si="16"/>
        <v>29240200</v>
      </c>
      <c r="U67" s="438">
        <f t="shared" si="16"/>
        <v>40410000</v>
      </c>
      <c r="V67" s="439"/>
      <c r="W67" s="439"/>
      <c r="X67" s="440"/>
      <c r="Y67" s="443">
        <f t="shared" ref="Y67" si="17">Y66+M67-N67</f>
        <v>133180400</v>
      </c>
      <c r="Z67" s="454"/>
      <c r="AA67" s="455"/>
      <c r="AB67" s="439">
        <f t="shared" ref="AB67" si="18">SUM(AB17:AB66)</f>
        <v>0</v>
      </c>
      <c r="AC67" s="439">
        <f>SUM(AC2:AC66)</f>
        <v>16400000</v>
      </c>
      <c r="AD67" s="361">
        <f>SUM(AD2:AD66)</f>
        <v>15670000</v>
      </c>
    </row>
    <row r="68" spans="1:31" s="516" customFormat="1" ht="22.5" x14ac:dyDescent="0.2">
      <c r="A68" s="359">
        <v>66</v>
      </c>
      <c r="B68" s="498">
        <v>22</v>
      </c>
      <c r="C68" s="499">
        <v>1140200</v>
      </c>
      <c r="D68" s="499" t="s">
        <v>642</v>
      </c>
      <c r="E68" s="499">
        <v>7852200</v>
      </c>
      <c r="F68" s="500">
        <v>960022</v>
      </c>
      <c r="G68" s="499" t="s">
        <v>642</v>
      </c>
      <c r="H68" s="498" t="s">
        <v>753</v>
      </c>
      <c r="I68" s="501" t="str">
        <f>VLOOKUP(C68,Produkte!$A$1:$B$250,2,0)</f>
        <v>Liegenschaften</v>
      </c>
      <c r="J68" s="501" t="s">
        <v>245</v>
      </c>
      <c r="K68" s="502" t="s">
        <v>260</v>
      </c>
      <c r="L68" s="503">
        <f t="shared" ref="L68:M70" si="19">N68+P68+R68+T68+V68+X68</f>
        <v>0</v>
      </c>
      <c r="M68" s="504">
        <f t="shared" si="19"/>
        <v>1020000</v>
      </c>
      <c r="N68" s="505">
        <v>0</v>
      </c>
      <c r="O68" s="506">
        <v>250000</v>
      </c>
      <c r="P68" s="506">
        <v>0</v>
      </c>
      <c r="Q68" s="506">
        <v>220000</v>
      </c>
      <c r="R68" s="506">
        <v>0</v>
      </c>
      <c r="S68" s="506">
        <v>300000</v>
      </c>
      <c r="T68" s="506">
        <v>0</v>
      </c>
      <c r="U68" s="507">
        <v>250000</v>
      </c>
      <c r="V68" s="508">
        <v>0</v>
      </c>
      <c r="W68" s="509">
        <v>0</v>
      </c>
      <c r="X68" s="509"/>
      <c r="Y68" s="510"/>
      <c r="Z68" s="511">
        <f>Z66+N68-O68</f>
        <v>-250000.08084600046</v>
      </c>
      <c r="AA68" s="512">
        <f>AA66+P68-Q68</f>
        <v>-219999.99998592585</v>
      </c>
      <c r="AB68" s="513">
        <v>0</v>
      </c>
      <c r="AC68" s="514">
        <v>0</v>
      </c>
      <c r="AD68" s="514">
        <v>0</v>
      </c>
      <c r="AE68" s="515"/>
    </row>
    <row r="69" spans="1:31" s="516" customFormat="1" ht="11.25" x14ac:dyDescent="0.2">
      <c r="A69" s="359">
        <v>67</v>
      </c>
      <c r="B69" s="498">
        <v>22</v>
      </c>
      <c r="C69" s="499">
        <v>1140200</v>
      </c>
      <c r="D69" s="499" t="s">
        <v>642</v>
      </c>
      <c r="E69" s="499">
        <v>7852200</v>
      </c>
      <c r="F69" s="500">
        <v>960022</v>
      </c>
      <c r="G69" s="499" t="s">
        <v>642</v>
      </c>
      <c r="H69" s="498" t="s">
        <v>754</v>
      </c>
      <c r="I69" s="501" t="str">
        <f>VLOOKUP(C69,Produkte!$A$1:$B$250,2,0)</f>
        <v>Liegenschaften</v>
      </c>
      <c r="J69" s="501" t="s">
        <v>246</v>
      </c>
      <c r="K69" s="502" t="s">
        <v>261</v>
      </c>
      <c r="L69" s="503">
        <f t="shared" si="19"/>
        <v>0</v>
      </c>
      <c r="M69" s="504">
        <f t="shared" si="19"/>
        <v>470000</v>
      </c>
      <c r="N69" s="505">
        <v>0</v>
      </c>
      <c r="O69" s="506">
        <v>20000</v>
      </c>
      <c r="P69" s="506">
        <v>0</v>
      </c>
      <c r="Q69" s="506">
        <v>50000</v>
      </c>
      <c r="R69" s="506">
        <v>0</v>
      </c>
      <c r="S69" s="506">
        <v>400000</v>
      </c>
      <c r="T69" s="506">
        <v>0</v>
      </c>
      <c r="U69" s="507">
        <v>0</v>
      </c>
      <c r="V69" s="508">
        <v>0</v>
      </c>
      <c r="W69" s="509">
        <v>0</v>
      </c>
      <c r="X69" s="509"/>
      <c r="Y69" s="510"/>
      <c r="Z69" s="511">
        <f>Z68+N69-O69</f>
        <v>-270000.08084600046</v>
      </c>
      <c r="AA69" s="512">
        <f>AA68+P69-Q69</f>
        <v>-269999.99998592585</v>
      </c>
      <c r="AB69" s="513">
        <v>0</v>
      </c>
      <c r="AC69" s="514">
        <v>0</v>
      </c>
      <c r="AD69" s="514">
        <v>0</v>
      </c>
      <c r="AE69" s="515"/>
    </row>
    <row r="70" spans="1:31" s="516" customFormat="1" ht="22.5" x14ac:dyDescent="0.2">
      <c r="A70" s="359">
        <v>68</v>
      </c>
      <c r="B70" s="498">
        <v>22</v>
      </c>
      <c r="C70" s="499">
        <v>5420100</v>
      </c>
      <c r="D70" s="499" t="s">
        <v>642</v>
      </c>
      <c r="E70" s="517">
        <v>7853200</v>
      </c>
      <c r="F70" s="518">
        <v>960032</v>
      </c>
      <c r="G70" s="499" t="s">
        <v>642</v>
      </c>
      <c r="H70" s="498" t="s">
        <v>702</v>
      </c>
      <c r="I70" s="501" t="str">
        <f>VLOOKUP(C70,Produkte!$A$1:$B$250,2,0)</f>
        <v>Kreisstraßen</v>
      </c>
      <c r="J70" s="501" t="s">
        <v>186</v>
      </c>
      <c r="K70" s="502" t="s">
        <v>307</v>
      </c>
      <c r="L70" s="503">
        <f t="shared" si="19"/>
        <v>0</v>
      </c>
      <c r="M70" s="504">
        <f t="shared" si="19"/>
        <v>100000</v>
      </c>
      <c r="N70" s="505">
        <v>0</v>
      </c>
      <c r="O70" s="506">
        <v>0</v>
      </c>
      <c r="P70" s="506">
        <v>0</v>
      </c>
      <c r="Q70" s="506">
        <v>0</v>
      </c>
      <c r="R70" s="506">
        <v>0</v>
      </c>
      <c r="S70" s="506">
        <v>100000</v>
      </c>
      <c r="T70" s="506">
        <v>0</v>
      </c>
      <c r="U70" s="507">
        <v>0</v>
      </c>
      <c r="V70" s="508">
        <v>0</v>
      </c>
      <c r="W70" s="509">
        <v>0</v>
      </c>
      <c r="X70" s="509"/>
      <c r="Y70" s="510"/>
      <c r="Z70" s="511">
        <f t="shared" ref="Z70:Z132" si="20">Z69+N70-O70</f>
        <v>-270000.08084600046</v>
      </c>
      <c r="AA70" s="512">
        <f t="shared" ref="AA70:AA132" si="21">AA69+P70-Q70</f>
        <v>-269999.99998592585</v>
      </c>
      <c r="AB70" s="513">
        <v>0</v>
      </c>
      <c r="AC70" s="514">
        <v>100000</v>
      </c>
      <c r="AD70" s="514">
        <v>1000000</v>
      </c>
      <c r="AE70" s="515"/>
    </row>
    <row r="71" spans="1:31" s="214" customFormat="1" ht="11.25" x14ac:dyDescent="0.2">
      <c r="A71" s="359">
        <v>69</v>
      </c>
      <c r="B71" s="222">
        <v>22</v>
      </c>
      <c r="C71" s="291">
        <v>5420100</v>
      </c>
      <c r="D71" s="291" t="s">
        <v>642</v>
      </c>
      <c r="E71" s="374">
        <v>7853200</v>
      </c>
      <c r="F71" s="375">
        <v>960032</v>
      </c>
      <c r="G71" s="291" t="s">
        <v>642</v>
      </c>
      <c r="H71" s="222"/>
      <c r="I71" s="223" t="str">
        <f>VLOOKUP(C71,Produkte!$A$1:$B$250,2,0)</f>
        <v>Kreisstraßen</v>
      </c>
      <c r="J71" s="223" t="s">
        <v>174</v>
      </c>
      <c r="K71" s="224" t="s">
        <v>175</v>
      </c>
      <c r="L71" s="292">
        <f t="shared" ref="L71:L131" si="22">N71+P71+R71+T71+V71+X71</f>
        <v>0</v>
      </c>
      <c r="M71" s="293">
        <f t="shared" ref="M71:M131" si="23">O71+Q71+S71+U71+W71+Y71</f>
        <v>1300000</v>
      </c>
      <c r="N71" s="294">
        <v>0</v>
      </c>
      <c r="O71" s="295">
        <v>0</v>
      </c>
      <c r="P71" s="295">
        <v>0</v>
      </c>
      <c r="Q71" s="295">
        <v>650000</v>
      </c>
      <c r="R71" s="295">
        <v>0</v>
      </c>
      <c r="S71" s="295">
        <v>650000</v>
      </c>
      <c r="T71" s="295">
        <v>0</v>
      </c>
      <c r="U71" s="296">
        <v>0</v>
      </c>
      <c r="V71" s="297">
        <v>0</v>
      </c>
      <c r="W71" s="298">
        <v>0</v>
      </c>
      <c r="X71" s="298"/>
      <c r="Y71" s="299"/>
      <c r="Z71" s="251">
        <f t="shared" si="20"/>
        <v>-270000.08084600046</v>
      </c>
      <c r="AA71" s="252">
        <f t="shared" si="21"/>
        <v>-919999.99998592585</v>
      </c>
      <c r="AB71" s="300">
        <v>0</v>
      </c>
      <c r="AC71" s="301">
        <v>0</v>
      </c>
      <c r="AD71" s="301">
        <v>0</v>
      </c>
      <c r="AE71" s="302"/>
    </row>
    <row r="72" spans="1:31" s="214" customFormat="1" ht="22.5" x14ac:dyDescent="0.2">
      <c r="A72" s="359">
        <v>70</v>
      </c>
      <c r="B72" s="210" t="s">
        <v>628</v>
      </c>
      <c r="C72" s="262">
        <v>2210108</v>
      </c>
      <c r="D72" s="262" t="s">
        <v>642</v>
      </c>
      <c r="E72" s="262">
        <v>7852200</v>
      </c>
      <c r="F72" s="211">
        <v>960000</v>
      </c>
      <c r="G72" s="262" t="s">
        <v>642</v>
      </c>
      <c r="H72" s="210"/>
      <c r="I72" s="212" t="str">
        <f>VLOOKUP(C72,Produkte!$A$1:$B$250,2,0)</f>
        <v>Förderschule Wolgast</v>
      </c>
      <c r="J72" s="212" t="s">
        <v>264</v>
      </c>
      <c r="K72" s="218" t="s">
        <v>265</v>
      </c>
      <c r="L72" s="233">
        <f t="shared" si="22"/>
        <v>0</v>
      </c>
      <c r="M72" s="234">
        <f t="shared" si="23"/>
        <v>680000</v>
      </c>
      <c r="N72" s="243">
        <v>0</v>
      </c>
      <c r="O72" s="263">
        <v>230000</v>
      </c>
      <c r="P72" s="263">
        <v>0</v>
      </c>
      <c r="Q72" s="263">
        <v>225000</v>
      </c>
      <c r="R72" s="263">
        <v>0</v>
      </c>
      <c r="S72" s="263">
        <v>225000</v>
      </c>
      <c r="T72" s="263">
        <v>0</v>
      </c>
      <c r="U72" s="277">
        <v>0</v>
      </c>
      <c r="V72" s="275">
        <v>0</v>
      </c>
      <c r="W72" s="213">
        <v>0</v>
      </c>
      <c r="X72" s="213"/>
      <c r="Y72" s="253"/>
      <c r="Z72" s="251">
        <f t="shared" si="20"/>
        <v>-500000.08084600046</v>
      </c>
      <c r="AA72" s="252">
        <f t="shared" si="21"/>
        <v>-1144999.9999859259</v>
      </c>
      <c r="AB72" s="283">
        <v>225000</v>
      </c>
      <c r="AC72" s="264">
        <v>225000</v>
      </c>
      <c r="AD72" s="264">
        <v>0</v>
      </c>
      <c r="AE72" s="284"/>
    </row>
    <row r="73" spans="1:31" s="214" customFormat="1" ht="22.5" x14ac:dyDescent="0.2">
      <c r="A73" s="359">
        <v>71</v>
      </c>
      <c r="B73" s="210" t="s">
        <v>628</v>
      </c>
      <c r="C73" s="262">
        <v>2170106</v>
      </c>
      <c r="D73" s="262">
        <v>6814200</v>
      </c>
      <c r="E73" s="262">
        <v>7852200</v>
      </c>
      <c r="F73" s="211">
        <v>960000</v>
      </c>
      <c r="G73" s="262">
        <v>2331100</v>
      </c>
      <c r="H73" s="210"/>
      <c r="I73" s="212" t="str">
        <f>VLOOKUP(C73,Produkte!$A$1:$B$250,2,0)</f>
        <v>Gymnasium Anklam</v>
      </c>
      <c r="J73" s="212" t="s">
        <v>268</v>
      </c>
      <c r="K73" s="218" t="s">
        <v>269</v>
      </c>
      <c r="L73" s="233">
        <f t="shared" si="22"/>
        <v>300000</v>
      </c>
      <c r="M73" s="234">
        <f t="shared" si="23"/>
        <v>5230000</v>
      </c>
      <c r="N73" s="243">
        <v>0</v>
      </c>
      <c r="O73" s="263">
        <v>1050000</v>
      </c>
      <c r="P73" s="263">
        <v>0</v>
      </c>
      <c r="Q73" s="263">
        <v>650000</v>
      </c>
      <c r="R73" s="263">
        <v>300000</v>
      </c>
      <c r="S73" s="263">
        <v>1250000</v>
      </c>
      <c r="T73" s="263">
        <v>0</v>
      </c>
      <c r="U73" s="277">
        <v>1850000</v>
      </c>
      <c r="V73" s="275">
        <v>0</v>
      </c>
      <c r="W73" s="213">
        <v>430000</v>
      </c>
      <c r="X73" s="213"/>
      <c r="Y73" s="253"/>
      <c r="Z73" s="251">
        <f t="shared" si="20"/>
        <v>-1550000.0808460005</v>
      </c>
      <c r="AA73" s="252">
        <f t="shared" si="21"/>
        <v>-1794999.9999859259</v>
      </c>
      <c r="AB73" s="283">
        <v>635000</v>
      </c>
      <c r="AC73" s="264">
        <v>1250000</v>
      </c>
      <c r="AD73" s="264">
        <v>1850000</v>
      </c>
      <c r="AE73" s="284"/>
    </row>
    <row r="74" spans="1:31" s="214" customFormat="1" ht="33.75" x14ac:dyDescent="0.2">
      <c r="A74" s="359">
        <v>72</v>
      </c>
      <c r="B74" s="210" t="s">
        <v>628</v>
      </c>
      <c r="C74" s="262">
        <v>2210111</v>
      </c>
      <c r="D74" s="262" t="s">
        <v>642</v>
      </c>
      <c r="E74" s="262">
        <v>7852200</v>
      </c>
      <c r="F74" s="211">
        <v>960000</v>
      </c>
      <c r="G74" s="262" t="s">
        <v>642</v>
      </c>
      <c r="H74" s="210"/>
      <c r="I74" s="212" t="str">
        <f>VLOOKUP(C74,Produkte!$A$1:$B$250,2,0)</f>
        <v>Kooperatives Förderzentrum Pestalozzi Greifswald</v>
      </c>
      <c r="J74" s="212" t="s">
        <v>274</v>
      </c>
      <c r="K74" s="218" t="s">
        <v>275</v>
      </c>
      <c r="L74" s="233">
        <f t="shared" si="22"/>
        <v>0</v>
      </c>
      <c r="M74" s="234">
        <f t="shared" si="23"/>
        <v>2700000</v>
      </c>
      <c r="N74" s="243">
        <v>0</v>
      </c>
      <c r="O74" s="263">
        <v>500000</v>
      </c>
      <c r="P74" s="263">
        <v>0</v>
      </c>
      <c r="Q74" s="263">
        <v>2200000</v>
      </c>
      <c r="R74" s="263">
        <v>0</v>
      </c>
      <c r="S74" s="263">
        <v>0</v>
      </c>
      <c r="T74" s="263">
        <v>0</v>
      </c>
      <c r="U74" s="277">
        <v>0</v>
      </c>
      <c r="V74" s="275">
        <v>0</v>
      </c>
      <c r="W74" s="213">
        <v>0</v>
      </c>
      <c r="X74" s="213"/>
      <c r="Y74" s="253"/>
      <c r="Z74" s="251">
        <f t="shared" si="20"/>
        <v>-2050000.0808460005</v>
      </c>
      <c r="AA74" s="252">
        <f t="shared" si="21"/>
        <v>-3994999.9999859259</v>
      </c>
      <c r="AB74" s="283">
        <v>0</v>
      </c>
      <c r="AC74" s="264">
        <v>0</v>
      </c>
      <c r="AD74" s="264">
        <v>0</v>
      </c>
      <c r="AE74" s="284"/>
    </row>
    <row r="75" spans="1:31" s="214" customFormat="1" ht="45" x14ac:dyDescent="0.2">
      <c r="A75" s="359">
        <v>73</v>
      </c>
      <c r="B75" s="210" t="s">
        <v>628</v>
      </c>
      <c r="C75" s="262">
        <v>2310104</v>
      </c>
      <c r="D75" s="262" t="s">
        <v>642</v>
      </c>
      <c r="E75" s="262">
        <v>7852200</v>
      </c>
      <c r="F75" s="211">
        <v>960000</v>
      </c>
      <c r="G75" s="262" t="s">
        <v>642</v>
      </c>
      <c r="H75" s="210"/>
      <c r="I75" s="212" t="str">
        <f>VLOOKUP(C75,Produkte!$A$1:$B$250,2,0)</f>
        <v>Regionales Berufliches Bildungszentrum Greifswald</v>
      </c>
      <c r="J75" s="212" t="s">
        <v>276</v>
      </c>
      <c r="K75" s="218" t="s">
        <v>654</v>
      </c>
      <c r="L75" s="233">
        <f t="shared" si="22"/>
        <v>0</v>
      </c>
      <c r="M75" s="234">
        <f t="shared" si="23"/>
        <v>620000</v>
      </c>
      <c r="N75" s="243">
        <v>0</v>
      </c>
      <c r="O75" s="263">
        <v>50000</v>
      </c>
      <c r="P75" s="263">
        <v>0</v>
      </c>
      <c r="Q75" s="263">
        <v>350000</v>
      </c>
      <c r="R75" s="263">
        <v>0</v>
      </c>
      <c r="S75" s="263">
        <v>220000</v>
      </c>
      <c r="T75" s="263">
        <v>0</v>
      </c>
      <c r="U75" s="277">
        <v>0</v>
      </c>
      <c r="V75" s="275">
        <v>0</v>
      </c>
      <c r="W75" s="213">
        <v>0</v>
      </c>
      <c r="X75" s="213"/>
      <c r="Y75" s="253"/>
      <c r="Z75" s="251">
        <f t="shared" si="20"/>
        <v>-2100000.0808460005</v>
      </c>
      <c r="AA75" s="252">
        <f t="shared" si="21"/>
        <v>-4344999.9999859259</v>
      </c>
      <c r="AB75" s="283">
        <v>0</v>
      </c>
      <c r="AC75" s="264">
        <v>0</v>
      </c>
      <c r="AD75" s="264">
        <v>0</v>
      </c>
      <c r="AE75" s="284"/>
    </row>
    <row r="76" spans="1:31" s="214" customFormat="1" ht="22.5" x14ac:dyDescent="0.2">
      <c r="A76" s="359">
        <v>74</v>
      </c>
      <c r="B76" s="210">
        <v>22</v>
      </c>
      <c r="C76" s="262">
        <v>5420100</v>
      </c>
      <c r="D76" s="262" t="s">
        <v>642</v>
      </c>
      <c r="E76" s="265">
        <v>7853200</v>
      </c>
      <c r="F76" s="266">
        <v>960032</v>
      </c>
      <c r="G76" s="262" t="s">
        <v>642</v>
      </c>
      <c r="H76" s="210"/>
      <c r="I76" s="212" t="str">
        <f>VLOOKUP(C76,Produkte!$A$1:$B$250,2,0)</f>
        <v>Kreisstraßen</v>
      </c>
      <c r="J76" s="212" t="s">
        <v>157</v>
      </c>
      <c r="K76" s="218" t="s">
        <v>233</v>
      </c>
      <c r="L76" s="233">
        <f t="shared" si="22"/>
        <v>0</v>
      </c>
      <c r="M76" s="234">
        <f t="shared" si="23"/>
        <v>1300000</v>
      </c>
      <c r="N76" s="243">
        <v>0</v>
      </c>
      <c r="O76" s="263">
        <v>50000</v>
      </c>
      <c r="P76" s="263">
        <v>0</v>
      </c>
      <c r="Q76" s="263">
        <v>1250000</v>
      </c>
      <c r="R76" s="263">
        <v>0</v>
      </c>
      <c r="S76" s="263">
        <v>0</v>
      </c>
      <c r="T76" s="263">
        <v>0</v>
      </c>
      <c r="U76" s="277">
        <v>0</v>
      </c>
      <c r="V76" s="275">
        <v>0</v>
      </c>
      <c r="W76" s="213">
        <v>0</v>
      </c>
      <c r="X76" s="213"/>
      <c r="Y76" s="253"/>
      <c r="Z76" s="251">
        <f t="shared" si="20"/>
        <v>-2150000.0808460005</v>
      </c>
      <c r="AA76" s="252">
        <f t="shared" si="21"/>
        <v>-5594999.9999859259</v>
      </c>
      <c r="AB76" s="283">
        <v>0</v>
      </c>
      <c r="AC76" s="264">
        <v>0</v>
      </c>
      <c r="AD76" s="264">
        <v>0</v>
      </c>
      <c r="AE76" s="284"/>
    </row>
    <row r="77" spans="1:31" s="214" customFormat="1" ht="22.5" x14ac:dyDescent="0.2">
      <c r="A77" s="359">
        <v>75</v>
      </c>
      <c r="B77" s="210">
        <v>22</v>
      </c>
      <c r="C77" s="262">
        <v>5510210</v>
      </c>
      <c r="D77" s="262"/>
      <c r="E77" s="265">
        <v>7853200</v>
      </c>
      <c r="F77" s="266">
        <v>960032</v>
      </c>
      <c r="G77" s="262"/>
      <c r="H77" s="210"/>
      <c r="I77" s="212" t="str">
        <f>VLOOKUP(C77,Produkte!$A$1:$B$250,2,0)</f>
        <v>Sonstige Erholungseinrichtungen</v>
      </c>
      <c r="J77" s="212" t="s">
        <v>290</v>
      </c>
      <c r="K77" s="218" t="s">
        <v>291</v>
      </c>
      <c r="L77" s="233">
        <f t="shared" si="22"/>
        <v>210000</v>
      </c>
      <c r="M77" s="234">
        <f t="shared" si="23"/>
        <v>350000</v>
      </c>
      <c r="N77" s="243">
        <v>210000</v>
      </c>
      <c r="O77" s="263">
        <v>350000</v>
      </c>
      <c r="P77" s="263">
        <v>0</v>
      </c>
      <c r="Q77" s="263">
        <v>0</v>
      </c>
      <c r="R77" s="263">
        <v>0</v>
      </c>
      <c r="S77" s="263">
        <v>0</v>
      </c>
      <c r="T77" s="263">
        <v>0</v>
      </c>
      <c r="U77" s="277">
        <v>0</v>
      </c>
      <c r="V77" s="275">
        <v>0</v>
      </c>
      <c r="W77" s="213">
        <v>0</v>
      </c>
      <c r="X77" s="213"/>
      <c r="Y77" s="253"/>
      <c r="Z77" s="251">
        <f t="shared" si="20"/>
        <v>-2290000.0808460005</v>
      </c>
      <c r="AA77" s="252">
        <f t="shared" si="21"/>
        <v>-5594999.9999859259</v>
      </c>
      <c r="AB77" s="283">
        <v>0</v>
      </c>
      <c r="AC77" s="264">
        <v>0</v>
      </c>
      <c r="AD77" s="264">
        <v>0</v>
      </c>
      <c r="AE77" s="284"/>
    </row>
    <row r="78" spans="1:31" s="214" customFormat="1" ht="22.5" x14ac:dyDescent="0.2">
      <c r="A78" s="359">
        <v>76</v>
      </c>
      <c r="B78" s="210">
        <v>22</v>
      </c>
      <c r="C78" s="262">
        <v>5510210</v>
      </c>
      <c r="D78" s="262"/>
      <c r="E78" s="265">
        <v>7853200</v>
      </c>
      <c r="F78" s="266">
        <v>960032</v>
      </c>
      <c r="G78" s="262"/>
      <c r="H78" s="210"/>
      <c r="I78" s="212" t="str">
        <f>VLOOKUP(C78,Produkte!$A$1:$B$250,2,0)</f>
        <v>Sonstige Erholungseinrichtungen</v>
      </c>
      <c r="J78" s="212" t="s">
        <v>41</v>
      </c>
      <c r="K78" s="218" t="s">
        <v>292</v>
      </c>
      <c r="L78" s="233">
        <f t="shared" si="22"/>
        <v>50000</v>
      </c>
      <c r="M78" s="234">
        <f t="shared" si="23"/>
        <v>100000</v>
      </c>
      <c r="N78" s="243">
        <v>50000</v>
      </c>
      <c r="O78" s="263">
        <v>100000</v>
      </c>
      <c r="P78" s="263">
        <v>0</v>
      </c>
      <c r="Q78" s="263">
        <v>0</v>
      </c>
      <c r="R78" s="263">
        <v>0</v>
      </c>
      <c r="S78" s="263">
        <v>0</v>
      </c>
      <c r="T78" s="263">
        <v>0</v>
      </c>
      <c r="U78" s="277">
        <v>0</v>
      </c>
      <c r="V78" s="275">
        <v>0</v>
      </c>
      <c r="W78" s="213">
        <v>0</v>
      </c>
      <c r="X78" s="213"/>
      <c r="Y78" s="253"/>
      <c r="Z78" s="251">
        <f t="shared" si="20"/>
        <v>-2340000.0808460005</v>
      </c>
      <c r="AA78" s="252">
        <f t="shared" si="21"/>
        <v>-5594999.9999859259</v>
      </c>
      <c r="AB78" s="283">
        <v>0</v>
      </c>
      <c r="AC78" s="264">
        <v>0</v>
      </c>
      <c r="AD78" s="264">
        <v>0</v>
      </c>
      <c r="AE78" s="284"/>
    </row>
    <row r="79" spans="1:31" s="214" customFormat="1" ht="11.25" x14ac:dyDescent="0.2">
      <c r="A79" s="359">
        <v>77</v>
      </c>
      <c r="B79" s="210">
        <v>22</v>
      </c>
      <c r="C79" s="262">
        <v>5420200</v>
      </c>
      <c r="D79" s="262" t="s">
        <v>642</v>
      </c>
      <c r="E79" s="262">
        <v>7852200</v>
      </c>
      <c r="F79" s="211">
        <v>960032</v>
      </c>
      <c r="G79" s="262" t="s">
        <v>642</v>
      </c>
      <c r="H79" s="210"/>
      <c r="I79" s="212" t="str">
        <f>VLOOKUP(C79,Produkte!$A$1:$B$250,2,0)</f>
        <v>Kreisstraßenmeisterei</v>
      </c>
      <c r="J79" s="212" t="s">
        <v>300</v>
      </c>
      <c r="K79" s="218" t="s">
        <v>301</v>
      </c>
      <c r="L79" s="233">
        <f t="shared" si="22"/>
        <v>0</v>
      </c>
      <c r="M79" s="234">
        <f t="shared" si="23"/>
        <v>300000</v>
      </c>
      <c r="N79" s="243">
        <v>0</v>
      </c>
      <c r="O79" s="263">
        <v>50000</v>
      </c>
      <c r="P79" s="263">
        <v>0</v>
      </c>
      <c r="Q79" s="263">
        <v>250000</v>
      </c>
      <c r="R79" s="263">
        <v>0</v>
      </c>
      <c r="S79" s="263">
        <v>0</v>
      </c>
      <c r="T79" s="263">
        <v>0</v>
      </c>
      <c r="U79" s="277">
        <v>0</v>
      </c>
      <c r="V79" s="275">
        <v>0</v>
      </c>
      <c r="W79" s="213">
        <v>0</v>
      </c>
      <c r="X79" s="213"/>
      <c r="Y79" s="253"/>
      <c r="Z79" s="251">
        <f t="shared" si="20"/>
        <v>-2390000.0808460005</v>
      </c>
      <c r="AA79" s="252">
        <f t="shared" si="21"/>
        <v>-5844999.9999859259</v>
      </c>
      <c r="AB79" s="283">
        <v>0</v>
      </c>
      <c r="AC79" s="264">
        <v>0</v>
      </c>
      <c r="AD79" s="264">
        <v>0</v>
      </c>
      <c r="AE79" s="284"/>
    </row>
    <row r="80" spans="1:31" s="214" customFormat="1" ht="22.5" x14ac:dyDescent="0.2">
      <c r="A80" s="359">
        <v>78</v>
      </c>
      <c r="B80" s="210">
        <v>22</v>
      </c>
      <c r="C80" s="262">
        <v>5420100</v>
      </c>
      <c r="D80" s="262" t="s">
        <v>642</v>
      </c>
      <c r="E80" s="265">
        <v>7853200</v>
      </c>
      <c r="F80" s="266">
        <v>960032</v>
      </c>
      <c r="G80" s="262" t="s">
        <v>642</v>
      </c>
      <c r="H80" s="210"/>
      <c r="I80" s="212" t="str">
        <f>VLOOKUP(C80,Produkte!$A$1:$B$250,2,0)</f>
        <v>Kreisstraßen</v>
      </c>
      <c r="J80" s="212" t="s">
        <v>198</v>
      </c>
      <c r="K80" s="218" t="s">
        <v>234</v>
      </c>
      <c r="L80" s="233">
        <f t="shared" si="22"/>
        <v>0</v>
      </c>
      <c r="M80" s="234">
        <f t="shared" si="23"/>
        <v>170000</v>
      </c>
      <c r="N80" s="243">
        <v>0</v>
      </c>
      <c r="O80" s="263">
        <v>0</v>
      </c>
      <c r="P80" s="263">
        <v>0</v>
      </c>
      <c r="Q80" s="263">
        <v>170000</v>
      </c>
      <c r="R80" s="263">
        <v>0</v>
      </c>
      <c r="S80" s="263">
        <v>0</v>
      </c>
      <c r="T80" s="263">
        <v>0</v>
      </c>
      <c r="U80" s="277">
        <v>0</v>
      </c>
      <c r="V80" s="275">
        <v>0</v>
      </c>
      <c r="W80" s="213">
        <v>0</v>
      </c>
      <c r="X80" s="213"/>
      <c r="Y80" s="253"/>
      <c r="Z80" s="251">
        <f t="shared" si="20"/>
        <v>-2390000.0808460005</v>
      </c>
      <c r="AA80" s="252">
        <f t="shared" si="21"/>
        <v>-6014999.9999859259</v>
      </c>
      <c r="AB80" s="283">
        <v>170000</v>
      </c>
      <c r="AC80" s="264">
        <v>0</v>
      </c>
      <c r="AD80" s="264">
        <v>0</v>
      </c>
      <c r="AE80" s="284"/>
    </row>
    <row r="81" spans="1:31" s="214" customFormat="1" ht="22.5" x14ac:dyDescent="0.2">
      <c r="A81" s="359">
        <v>79</v>
      </c>
      <c r="B81" s="210">
        <v>22</v>
      </c>
      <c r="C81" s="262">
        <v>5420100</v>
      </c>
      <c r="D81" s="262" t="s">
        <v>642</v>
      </c>
      <c r="E81" s="265">
        <v>7853200</v>
      </c>
      <c r="F81" s="266">
        <v>960032</v>
      </c>
      <c r="G81" s="262" t="s">
        <v>642</v>
      </c>
      <c r="H81" s="210"/>
      <c r="I81" s="212" t="str">
        <f>VLOOKUP(C81,Produkte!$A$1:$B$250,2,0)</f>
        <v>Kreisstraßen</v>
      </c>
      <c r="J81" s="212" t="s">
        <v>40</v>
      </c>
      <c r="K81" s="218" t="s">
        <v>204</v>
      </c>
      <c r="L81" s="233">
        <f t="shared" si="22"/>
        <v>0</v>
      </c>
      <c r="M81" s="234">
        <f t="shared" si="23"/>
        <v>1600000</v>
      </c>
      <c r="N81" s="243">
        <v>0</v>
      </c>
      <c r="O81" s="263">
        <v>700000</v>
      </c>
      <c r="P81" s="263">
        <v>0</v>
      </c>
      <c r="Q81" s="263">
        <v>900000</v>
      </c>
      <c r="R81" s="263">
        <v>0</v>
      </c>
      <c r="S81" s="263">
        <v>0</v>
      </c>
      <c r="T81" s="263">
        <v>0</v>
      </c>
      <c r="U81" s="277">
        <v>0</v>
      </c>
      <c r="V81" s="275">
        <v>0</v>
      </c>
      <c r="W81" s="213">
        <v>0</v>
      </c>
      <c r="X81" s="213"/>
      <c r="Y81" s="253"/>
      <c r="Z81" s="251">
        <f t="shared" si="20"/>
        <v>-3090000.0808460005</v>
      </c>
      <c r="AA81" s="252">
        <f t="shared" si="21"/>
        <v>-6914999.9999859259</v>
      </c>
      <c r="AB81" s="283">
        <v>900000</v>
      </c>
      <c r="AC81" s="264">
        <v>0</v>
      </c>
      <c r="AD81" s="264">
        <v>0</v>
      </c>
      <c r="AE81" s="284"/>
    </row>
    <row r="82" spans="1:31" s="214" customFormat="1" ht="22.5" x14ac:dyDescent="0.2">
      <c r="A82" s="359">
        <v>80</v>
      </c>
      <c r="B82" s="210">
        <v>22</v>
      </c>
      <c r="C82" s="262">
        <v>5420100</v>
      </c>
      <c r="D82" s="262" t="s">
        <v>642</v>
      </c>
      <c r="E82" s="265">
        <v>7853200</v>
      </c>
      <c r="F82" s="266">
        <v>960032</v>
      </c>
      <c r="G82" s="262" t="s">
        <v>642</v>
      </c>
      <c r="H82" s="210"/>
      <c r="I82" s="212" t="str">
        <f>VLOOKUP(C82,Produkte!$A$1:$B$250,2,0)</f>
        <v>Kreisstraßen</v>
      </c>
      <c r="J82" s="212" t="s">
        <v>208</v>
      </c>
      <c r="K82" s="218" t="s">
        <v>209</v>
      </c>
      <c r="L82" s="233">
        <f t="shared" si="22"/>
        <v>0</v>
      </c>
      <c r="M82" s="234">
        <f t="shared" si="23"/>
        <v>400000</v>
      </c>
      <c r="N82" s="243">
        <v>0</v>
      </c>
      <c r="O82" s="263">
        <v>50000</v>
      </c>
      <c r="P82" s="263">
        <v>0</v>
      </c>
      <c r="Q82" s="263">
        <v>350000</v>
      </c>
      <c r="R82" s="263">
        <v>0</v>
      </c>
      <c r="S82" s="263">
        <v>0</v>
      </c>
      <c r="T82" s="263">
        <v>0</v>
      </c>
      <c r="U82" s="277">
        <v>0</v>
      </c>
      <c r="V82" s="275">
        <v>0</v>
      </c>
      <c r="W82" s="213">
        <v>0</v>
      </c>
      <c r="X82" s="213"/>
      <c r="Y82" s="253"/>
      <c r="Z82" s="251">
        <f t="shared" si="20"/>
        <v>-3140000.0808460005</v>
      </c>
      <c r="AA82" s="252">
        <f t="shared" si="21"/>
        <v>-7264999.9999859259</v>
      </c>
      <c r="AB82" s="283">
        <v>0</v>
      </c>
      <c r="AC82" s="264">
        <v>0</v>
      </c>
      <c r="AD82" s="264">
        <v>0</v>
      </c>
      <c r="AE82" s="284"/>
    </row>
    <row r="83" spans="1:31" s="214" customFormat="1" ht="22.5" x14ac:dyDescent="0.2">
      <c r="A83" s="359">
        <v>81</v>
      </c>
      <c r="B83" s="210">
        <v>22</v>
      </c>
      <c r="C83" s="262">
        <v>5420100</v>
      </c>
      <c r="D83" s="262" t="s">
        <v>642</v>
      </c>
      <c r="E83" s="265">
        <v>7853200</v>
      </c>
      <c r="F83" s="266">
        <v>960032</v>
      </c>
      <c r="G83" s="262" t="s">
        <v>642</v>
      </c>
      <c r="H83" s="210"/>
      <c r="I83" s="212" t="str">
        <f>VLOOKUP(C83,Produkte!$A$1:$B$250,2,0)</f>
        <v>Kreisstraßen</v>
      </c>
      <c r="J83" s="212" t="s">
        <v>144</v>
      </c>
      <c r="K83" s="218" t="s">
        <v>145</v>
      </c>
      <c r="L83" s="233">
        <f t="shared" si="22"/>
        <v>0</v>
      </c>
      <c r="M83" s="234">
        <f t="shared" si="23"/>
        <v>180000</v>
      </c>
      <c r="N83" s="243">
        <v>0</v>
      </c>
      <c r="O83" s="263">
        <v>0</v>
      </c>
      <c r="P83" s="263">
        <v>0</v>
      </c>
      <c r="Q83" s="263">
        <v>180000</v>
      </c>
      <c r="R83" s="263">
        <v>0</v>
      </c>
      <c r="S83" s="263">
        <v>0</v>
      </c>
      <c r="T83" s="263">
        <v>0</v>
      </c>
      <c r="U83" s="277">
        <v>0</v>
      </c>
      <c r="V83" s="275">
        <v>0</v>
      </c>
      <c r="W83" s="213">
        <v>0</v>
      </c>
      <c r="X83" s="213"/>
      <c r="Y83" s="253"/>
      <c r="Z83" s="251">
        <f t="shared" si="20"/>
        <v>-3140000.0808460005</v>
      </c>
      <c r="AA83" s="252">
        <f t="shared" si="21"/>
        <v>-7444999.9999859259</v>
      </c>
      <c r="AB83" s="283">
        <v>0</v>
      </c>
      <c r="AC83" s="264">
        <v>0</v>
      </c>
      <c r="AD83" s="264">
        <v>0</v>
      </c>
      <c r="AE83" s="284"/>
    </row>
    <row r="84" spans="1:31" s="214" customFormat="1" ht="11.25" x14ac:dyDescent="0.2">
      <c r="A84" s="359">
        <v>82</v>
      </c>
      <c r="B84" s="210">
        <v>22</v>
      </c>
      <c r="C84" s="262">
        <v>5420100</v>
      </c>
      <c r="D84" s="262" t="s">
        <v>642</v>
      </c>
      <c r="E84" s="265">
        <v>7853200</v>
      </c>
      <c r="F84" s="266">
        <v>960000</v>
      </c>
      <c r="G84" s="262" t="s">
        <v>642</v>
      </c>
      <c r="H84" s="210"/>
      <c r="I84" s="212" t="str">
        <f>VLOOKUP(C84,Produkte!$A$1:$B$250,2,0)</f>
        <v>Kreisstraßen</v>
      </c>
      <c r="J84" s="212" t="s">
        <v>196</v>
      </c>
      <c r="K84" s="218" t="s">
        <v>197</v>
      </c>
      <c r="L84" s="233">
        <f t="shared" si="22"/>
        <v>0</v>
      </c>
      <c r="M84" s="234">
        <f t="shared" si="23"/>
        <v>700000</v>
      </c>
      <c r="N84" s="243">
        <v>0</v>
      </c>
      <c r="O84" s="263">
        <v>0</v>
      </c>
      <c r="P84" s="263">
        <v>0</v>
      </c>
      <c r="Q84" s="263">
        <v>700000</v>
      </c>
      <c r="R84" s="263">
        <v>0</v>
      </c>
      <c r="S84" s="263">
        <v>0</v>
      </c>
      <c r="T84" s="263">
        <v>0</v>
      </c>
      <c r="U84" s="277">
        <v>0</v>
      </c>
      <c r="V84" s="275">
        <v>0</v>
      </c>
      <c r="W84" s="213">
        <v>0</v>
      </c>
      <c r="X84" s="213"/>
      <c r="Y84" s="253"/>
      <c r="Z84" s="251">
        <f t="shared" si="20"/>
        <v>-3140000.0808460005</v>
      </c>
      <c r="AA84" s="252">
        <f t="shared" si="21"/>
        <v>-8144999.9999859259</v>
      </c>
      <c r="AB84" s="283">
        <v>0</v>
      </c>
      <c r="AC84" s="264">
        <v>0</v>
      </c>
      <c r="AD84" s="264">
        <v>0</v>
      </c>
      <c r="AE84" s="284"/>
    </row>
    <row r="85" spans="1:31" s="214" customFormat="1" ht="22.5" x14ac:dyDescent="0.2">
      <c r="A85" s="359">
        <v>83</v>
      </c>
      <c r="B85" s="210">
        <v>22</v>
      </c>
      <c r="C85" s="262">
        <v>5420100</v>
      </c>
      <c r="D85" s="262" t="s">
        <v>642</v>
      </c>
      <c r="E85" s="265">
        <v>7853200</v>
      </c>
      <c r="F85" s="266">
        <v>960000</v>
      </c>
      <c r="G85" s="262" t="s">
        <v>642</v>
      </c>
      <c r="H85" s="210"/>
      <c r="I85" s="212" t="str">
        <f>VLOOKUP(C85,Produkte!$A$1:$B$250,2,0)</f>
        <v>Kreisstraßen</v>
      </c>
      <c r="J85" s="212" t="s">
        <v>38</v>
      </c>
      <c r="K85" s="218" t="s">
        <v>201</v>
      </c>
      <c r="L85" s="233">
        <f t="shared" si="22"/>
        <v>0</v>
      </c>
      <c r="M85" s="234">
        <f t="shared" si="23"/>
        <v>1080000</v>
      </c>
      <c r="N85" s="243">
        <v>0</v>
      </c>
      <c r="O85" s="263">
        <v>50000</v>
      </c>
      <c r="P85" s="263">
        <v>0</v>
      </c>
      <c r="Q85" s="263">
        <v>30000</v>
      </c>
      <c r="R85" s="263">
        <v>0</v>
      </c>
      <c r="S85" s="263">
        <v>1000000</v>
      </c>
      <c r="T85" s="263">
        <v>0</v>
      </c>
      <c r="U85" s="277">
        <v>0</v>
      </c>
      <c r="V85" s="275">
        <v>0</v>
      </c>
      <c r="W85" s="213">
        <v>0</v>
      </c>
      <c r="X85" s="213"/>
      <c r="Y85" s="253"/>
      <c r="Z85" s="251">
        <f t="shared" si="20"/>
        <v>-3190000.0808460005</v>
      </c>
      <c r="AA85" s="252">
        <f t="shared" si="21"/>
        <v>-8174999.9999859259</v>
      </c>
      <c r="AB85" s="283">
        <v>0</v>
      </c>
      <c r="AC85" s="264">
        <v>0</v>
      </c>
      <c r="AD85" s="264">
        <v>0</v>
      </c>
      <c r="AE85" s="284"/>
    </row>
    <row r="86" spans="1:31" s="214" customFormat="1" ht="22.5" x14ac:dyDescent="0.2">
      <c r="A86" s="359">
        <v>84</v>
      </c>
      <c r="B86" s="210">
        <v>22</v>
      </c>
      <c r="C86" s="262">
        <v>5420100</v>
      </c>
      <c r="D86" s="267" t="s">
        <v>642</v>
      </c>
      <c r="E86" s="265">
        <v>7853200</v>
      </c>
      <c r="F86" s="266">
        <v>960000</v>
      </c>
      <c r="G86" s="262" t="s">
        <v>642</v>
      </c>
      <c r="H86" s="210"/>
      <c r="I86" s="212" t="str">
        <f>VLOOKUP(C86,Produkte!$A$1:$B$250,2,0)</f>
        <v>Kreisstraßen</v>
      </c>
      <c r="J86" s="212" t="s">
        <v>187</v>
      </c>
      <c r="K86" s="218" t="s">
        <v>188</v>
      </c>
      <c r="L86" s="233">
        <f t="shared" si="22"/>
        <v>0</v>
      </c>
      <c r="M86" s="234">
        <f t="shared" si="23"/>
        <v>1475000</v>
      </c>
      <c r="N86" s="243">
        <v>0</v>
      </c>
      <c r="O86" s="263">
        <v>75000</v>
      </c>
      <c r="P86" s="263">
        <v>0</v>
      </c>
      <c r="Q86" s="263">
        <v>1400000</v>
      </c>
      <c r="R86" s="263">
        <v>0</v>
      </c>
      <c r="S86" s="263">
        <v>0</v>
      </c>
      <c r="T86" s="263">
        <v>0</v>
      </c>
      <c r="U86" s="277">
        <v>0</v>
      </c>
      <c r="V86" s="275">
        <v>0</v>
      </c>
      <c r="W86" s="213">
        <v>0</v>
      </c>
      <c r="X86" s="213"/>
      <c r="Y86" s="253"/>
      <c r="Z86" s="251">
        <f t="shared" si="20"/>
        <v>-3265000.0808460005</v>
      </c>
      <c r="AA86" s="252">
        <f t="shared" si="21"/>
        <v>-9574999.9999859259</v>
      </c>
      <c r="AB86" s="283">
        <v>0</v>
      </c>
      <c r="AC86" s="264">
        <v>0</v>
      </c>
      <c r="AD86" s="264">
        <v>0</v>
      </c>
      <c r="AE86" s="284"/>
    </row>
    <row r="87" spans="1:31" s="214" customFormat="1" ht="11.25" x14ac:dyDescent="0.2">
      <c r="A87" s="359">
        <v>85</v>
      </c>
      <c r="B87" s="210">
        <v>22</v>
      </c>
      <c r="C87" s="262">
        <v>5420100</v>
      </c>
      <c r="D87" s="262" t="s">
        <v>642</v>
      </c>
      <c r="E87" s="265">
        <v>7853200</v>
      </c>
      <c r="F87" s="266">
        <v>960000</v>
      </c>
      <c r="G87" s="262" t="s">
        <v>642</v>
      </c>
      <c r="H87" s="210"/>
      <c r="I87" s="212" t="str">
        <f>VLOOKUP(C87,Produkte!$A$1:$B$250,2,0)</f>
        <v>Kreisstraßen</v>
      </c>
      <c r="J87" s="212" t="s">
        <v>152</v>
      </c>
      <c r="K87" s="218" t="s">
        <v>147</v>
      </c>
      <c r="L87" s="233">
        <f t="shared" si="22"/>
        <v>0</v>
      </c>
      <c r="M87" s="234">
        <f t="shared" si="23"/>
        <v>2090000</v>
      </c>
      <c r="N87" s="243">
        <v>0</v>
      </c>
      <c r="O87" s="263">
        <v>90000</v>
      </c>
      <c r="P87" s="263">
        <v>0</v>
      </c>
      <c r="Q87" s="263">
        <v>2000000</v>
      </c>
      <c r="R87" s="263">
        <v>0</v>
      </c>
      <c r="S87" s="263">
        <v>0</v>
      </c>
      <c r="T87" s="263">
        <v>0</v>
      </c>
      <c r="U87" s="277">
        <v>0</v>
      </c>
      <c r="V87" s="275">
        <v>0</v>
      </c>
      <c r="W87" s="213">
        <v>0</v>
      </c>
      <c r="X87" s="213"/>
      <c r="Y87" s="253"/>
      <c r="Z87" s="251">
        <f t="shared" si="20"/>
        <v>-3355000.0808460005</v>
      </c>
      <c r="AA87" s="252">
        <f t="shared" si="21"/>
        <v>-11574999.999985926</v>
      </c>
      <c r="AB87" s="283">
        <v>0</v>
      </c>
      <c r="AC87" s="264">
        <v>0</v>
      </c>
      <c r="AD87" s="264">
        <v>0</v>
      </c>
      <c r="AE87" s="284"/>
    </row>
    <row r="88" spans="1:31" s="214" customFormat="1" ht="22.5" x14ac:dyDescent="0.2">
      <c r="A88" s="359">
        <v>86</v>
      </c>
      <c r="B88" s="210">
        <v>22</v>
      </c>
      <c r="C88" s="262">
        <v>5420200</v>
      </c>
      <c r="D88" s="262" t="s">
        <v>642</v>
      </c>
      <c r="E88" s="262">
        <v>7852200</v>
      </c>
      <c r="F88" s="211">
        <v>960000</v>
      </c>
      <c r="G88" s="262" t="s">
        <v>642</v>
      </c>
      <c r="H88" s="210"/>
      <c r="I88" s="212" t="str">
        <f>VLOOKUP(C88,Produkte!$A$1:$B$250,2,0)</f>
        <v>Kreisstraßenmeisterei</v>
      </c>
      <c r="J88" s="212" t="s">
        <v>305</v>
      </c>
      <c r="K88" s="218" t="s">
        <v>302</v>
      </c>
      <c r="L88" s="233">
        <f t="shared" si="22"/>
        <v>0</v>
      </c>
      <c r="M88" s="234">
        <f t="shared" si="23"/>
        <v>147000</v>
      </c>
      <c r="N88" s="243">
        <v>0</v>
      </c>
      <c r="O88" s="263">
        <v>0</v>
      </c>
      <c r="P88" s="263">
        <v>0</v>
      </c>
      <c r="Q88" s="263">
        <v>22000</v>
      </c>
      <c r="R88" s="263">
        <v>0</v>
      </c>
      <c r="S88" s="263">
        <v>125000</v>
      </c>
      <c r="T88" s="263">
        <v>0</v>
      </c>
      <c r="U88" s="277">
        <v>0</v>
      </c>
      <c r="V88" s="275">
        <v>0</v>
      </c>
      <c r="W88" s="213">
        <v>0</v>
      </c>
      <c r="X88" s="213"/>
      <c r="Y88" s="253"/>
      <c r="Z88" s="251">
        <f t="shared" si="20"/>
        <v>-3355000.0808460005</v>
      </c>
      <c r="AA88" s="252">
        <f t="shared" si="21"/>
        <v>-11596999.999985926</v>
      </c>
      <c r="AB88" s="283">
        <v>0</v>
      </c>
      <c r="AC88" s="264">
        <v>0</v>
      </c>
      <c r="AD88" s="264">
        <v>0</v>
      </c>
      <c r="AE88" s="284"/>
    </row>
    <row r="89" spans="1:31" s="214" customFormat="1" ht="22.5" x14ac:dyDescent="0.2">
      <c r="A89" s="359">
        <v>87</v>
      </c>
      <c r="B89" s="210">
        <v>22</v>
      </c>
      <c r="C89" s="262">
        <v>5420100</v>
      </c>
      <c r="D89" s="262" t="s">
        <v>642</v>
      </c>
      <c r="E89" s="265">
        <v>7853200</v>
      </c>
      <c r="F89" s="266">
        <v>960000</v>
      </c>
      <c r="G89" s="262" t="s">
        <v>642</v>
      </c>
      <c r="H89" s="210"/>
      <c r="I89" s="212" t="str">
        <f>VLOOKUP(C89,Produkte!$A$1:$B$250,2,0)</f>
        <v>Kreisstraßen</v>
      </c>
      <c r="J89" s="212" t="s">
        <v>193</v>
      </c>
      <c r="K89" s="218" t="s">
        <v>194</v>
      </c>
      <c r="L89" s="233">
        <f t="shared" si="22"/>
        <v>0</v>
      </c>
      <c r="M89" s="234">
        <f t="shared" si="23"/>
        <v>2080000</v>
      </c>
      <c r="N89" s="243">
        <v>0</v>
      </c>
      <c r="O89" s="263">
        <v>0</v>
      </c>
      <c r="P89" s="263">
        <v>0</v>
      </c>
      <c r="Q89" s="263">
        <v>0</v>
      </c>
      <c r="R89" s="263">
        <v>0</v>
      </c>
      <c r="S89" s="263">
        <v>80000</v>
      </c>
      <c r="T89" s="263">
        <v>0</v>
      </c>
      <c r="U89" s="277">
        <v>2000000</v>
      </c>
      <c r="V89" s="275">
        <v>0</v>
      </c>
      <c r="W89" s="213">
        <v>0</v>
      </c>
      <c r="X89" s="213"/>
      <c r="Y89" s="253"/>
      <c r="Z89" s="251">
        <f t="shared" si="20"/>
        <v>-3355000.0808460005</v>
      </c>
      <c r="AA89" s="252">
        <f t="shared" si="21"/>
        <v>-11596999.999985926</v>
      </c>
      <c r="AB89" s="283">
        <v>0</v>
      </c>
      <c r="AC89" s="264">
        <v>0</v>
      </c>
      <c r="AD89" s="264">
        <v>0</v>
      </c>
      <c r="AE89" s="284"/>
    </row>
    <row r="90" spans="1:31" s="214" customFormat="1" ht="11.25" x14ac:dyDescent="0.2">
      <c r="A90" s="359">
        <v>88</v>
      </c>
      <c r="B90" s="210">
        <v>22</v>
      </c>
      <c r="C90" s="262">
        <v>5420100</v>
      </c>
      <c r="D90" s="262" t="s">
        <v>642</v>
      </c>
      <c r="E90" s="265">
        <v>7853200</v>
      </c>
      <c r="F90" s="266">
        <v>960000</v>
      </c>
      <c r="G90" s="262" t="s">
        <v>642</v>
      </c>
      <c r="H90" s="210"/>
      <c r="I90" s="212" t="str">
        <f>VLOOKUP(C90,Produkte!$A$1:$B$250,2,0)</f>
        <v>Kreisstraßen</v>
      </c>
      <c r="J90" s="212" t="s">
        <v>200</v>
      </c>
      <c r="K90" s="218" t="s">
        <v>167</v>
      </c>
      <c r="L90" s="233">
        <f t="shared" si="22"/>
        <v>0</v>
      </c>
      <c r="M90" s="234">
        <f t="shared" si="23"/>
        <v>1250000</v>
      </c>
      <c r="N90" s="243">
        <v>0</v>
      </c>
      <c r="O90" s="263">
        <v>100000</v>
      </c>
      <c r="P90" s="263">
        <v>0</v>
      </c>
      <c r="Q90" s="263">
        <v>500000</v>
      </c>
      <c r="R90" s="263">
        <v>0</v>
      </c>
      <c r="S90" s="263">
        <v>650000</v>
      </c>
      <c r="T90" s="263">
        <v>0</v>
      </c>
      <c r="U90" s="277">
        <v>0</v>
      </c>
      <c r="V90" s="275">
        <v>0</v>
      </c>
      <c r="W90" s="213">
        <v>0</v>
      </c>
      <c r="X90" s="213"/>
      <c r="Y90" s="253"/>
      <c r="Z90" s="251">
        <f t="shared" si="20"/>
        <v>-3455000.0808460005</v>
      </c>
      <c r="AA90" s="252">
        <f t="shared" si="21"/>
        <v>-12096999.999985926</v>
      </c>
      <c r="AB90" s="283">
        <v>0</v>
      </c>
      <c r="AC90" s="264">
        <v>650000</v>
      </c>
      <c r="AD90" s="264">
        <v>0</v>
      </c>
      <c r="AE90" s="284"/>
    </row>
    <row r="91" spans="1:31" s="214" customFormat="1" ht="22.5" x14ac:dyDescent="0.2">
      <c r="A91" s="359">
        <v>89</v>
      </c>
      <c r="B91" s="210">
        <v>22</v>
      </c>
      <c r="C91" s="262">
        <v>5510210</v>
      </c>
      <c r="D91" s="262"/>
      <c r="E91" s="265">
        <v>7853200</v>
      </c>
      <c r="F91" s="266">
        <v>960000</v>
      </c>
      <c r="G91" s="262"/>
      <c r="H91" s="210"/>
      <c r="I91" s="212" t="str">
        <f>VLOOKUP(C91,Produkte!$A$1:$B$250,2,0)</f>
        <v>Sonstige Erholungseinrichtungen</v>
      </c>
      <c r="J91" s="212" t="s">
        <v>374</v>
      </c>
      <c r="K91" s="218" t="s">
        <v>294</v>
      </c>
      <c r="L91" s="233">
        <f t="shared" si="22"/>
        <v>200000</v>
      </c>
      <c r="M91" s="234">
        <f t="shared" si="23"/>
        <v>330000</v>
      </c>
      <c r="N91" s="243">
        <v>0</v>
      </c>
      <c r="O91" s="263">
        <v>20000</v>
      </c>
      <c r="P91" s="263">
        <v>0</v>
      </c>
      <c r="Q91" s="263">
        <v>10000</v>
      </c>
      <c r="R91" s="263">
        <v>200000</v>
      </c>
      <c r="S91" s="263">
        <v>300000</v>
      </c>
      <c r="T91" s="263">
        <v>0</v>
      </c>
      <c r="U91" s="277">
        <v>0</v>
      </c>
      <c r="V91" s="275">
        <v>0</v>
      </c>
      <c r="W91" s="213">
        <v>0</v>
      </c>
      <c r="X91" s="213"/>
      <c r="Y91" s="253"/>
      <c r="Z91" s="251">
        <f t="shared" si="20"/>
        <v>-3475000.0808460005</v>
      </c>
      <c r="AA91" s="252">
        <f t="shared" si="21"/>
        <v>-12106999.999985926</v>
      </c>
      <c r="AB91" s="283">
        <v>0</v>
      </c>
      <c r="AC91" s="264">
        <v>0</v>
      </c>
      <c r="AD91" s="264">
        <v>0</v>
      </c>
      <c r="AE91" s="284"/>
    </row>
    <row r="92" spans="1:31" s="214" customFormat="1" ht="22.5" x14ac:dyDescent="0.2">
      <c r="A92" s="359">
        <v>90</v>
      </c>
      <c r="B92" s="210">
        <v>22</v>
      </c>
      <c r="C92" s="262">
        <v>5420100</v>
      </c>
      <c r="D92" s="262" t="s">
        <v>642</v>
      </c>
      <c r="E92" s="265">
        <v>7853200</v>
      </c>
      <c r="F92" s="266">
        <v>960000</v>
      </c>
      <c r="G92" s="262" t="s">
        <v>642</v>
      </c>
      <c r="H92" s="210"/>
      <c r="I92" s="212" t="str">
        <f>VLOOKUP(C92,Produkte!$A$1:$B$250,2,0)</f>
        <v>Kreisstraßen</v>
      </c>
      <c r="J92" s="212" t="s">
        <v>42</v>
      </c>
      <c r="K92" s="218" t="s">
        <v>166</v>
      </c>
      <c r="L92" s="233">
        <f t="shared" si="22"/>
        <v>0</v>
      </c>
      <c r="M92" s="234">
        <f t="shared" si="23"/>
        <v>1600000</v>
      </c>
      <c r="N92" s="243">
        <v>0</v>
      </c>
      <c r="O92" s="263">
        <v>0</v>
      </c>
      <c r="P92" s="263">
        <v>0</v>
      </c>
      <c r="Q92" s="263">
        <v>50000</v>
      </c>
      <c r="R92" s="263">
        <v>0</v>
      </c>
      <c r="S92" s="263">
        <v>50000</v>
      </c>
      <c r="T92" s="263">
        <v>0</v>
      </c>
      <c r="U92" s="277">
        <v>750000</v>
      </c>
      <c r="V92" s="275">
        <v>0</v>
      </c>
      <c r="W92" s="213">
        <v>750000</v>
      </c>
      <c r="X92" s="213"/>
      <c r="Y92" s="253"/>
      <c r="Z92" s="251">
        <f t="shared" si="20"/>
        <v>-3475000.0808460005</v>
      </c>
      <c r="AA92" s="252">
        <f t="shared" si="21"/>
        <v>-12156999.999985926</v>
      </c>
      <c r="AB92" s="283">
        <v>0</v>
      </c>
      <c r="AC92" s="264">
        <v>0</v>
      </c>
      <c r="AD92" s="264">
        <v>0</v>
      </c>
      <c r="AE92" s="284"/>
    </row>
    <row r="93" spans="1:31" s="214" customFormat="1" ht="11.25" x14ac:dyDescent="0.2">
      <c r="A93" s="359">
        <v>91</v>
      </c>
      <c r="B93" s="210">
        <v>22</v>
      </c>
      <c r="C93" s="262">
        <v>5420100</v>
      </c>
      <c r="D93" s="262" t="s">
        <v>642</v>
      </c>
      <c r="E93" s="265">
        <v>7853200</v>
      </c>
      <c r="F93" s="266">
        <v>960000</v>
      </c>
      <c r="G93" s="262" t="s">
        <v>642</v>
      </c>
      <c r="H93" s="210"/>
      <c r="I93" s="212" t="str">
        <f>VLOOKUP(C93,Produkte!$A$1:$B$250,2,0)</f>
        <v>Kreisstraßen</v>
      </c>
      <c r="J93" s="212" t="s">
        <v>213</v>
      </c>
      <c r="K93" s="218" t="s">
        <v>167</v>
      </c>
      <c r="L93" s="233">
        <f t="shared" si="22"/>
        <v>0</v>
      </c>
      <c r="M93" s="234">
        <f t="shared" si="23"/>
        <v>1671000</v>
      </c>
      <c r="N93" s="243">
        <v>0</v>
      </c>
      <c r="O93" s="263">
        <v>50000</v>
      </c>
      <c r="P93" s="263">
        <v>0</v>
      </c>
      <c r="Q93" s="263">
        <v>665000</v>
      </c>
      <c r="R93" s="263">
        <v>0</v>
      </c>
      <c r="S93" s="263">
        <v>956000</v>
      </c>
      <c r="T93" s="263">
        <v>0</v>
      </c>
      <c r="U93" s="277">
        <v>0</v>
      </c>
      <c r="V93" s="275">
        <v>0</v>
      </c>
      <c r="W93" s="213">
        <v>0</v>
      </c>
      <c r="X93" s="213"/>
      <c r="Y93" s="253"/>
      <c r="Z93" s="251">
        <f t="shared" si="20"/>
        <v>-3525000.0808460005</v>
      </c>
      <c r="AA93" s="252">
        <f t="shared" si="21"/>
        <v>-12821999.999985926</v>
      </c>
      <c r="AB93" s="283">
        <v>956000</v>
      </c>
      <c r="AC93" s="264">
        <v>0</v>
      </c>
      <c r="AD93" s="264">
        <v>0</v>
      </c>
      <c r="AE93" s="284"/>
    </row>
    <row r="94" spans="1:31" s="214" customFormat="1" ht="11.25" x14ac:dyDescent="0.2">
      <c r="A94" s="359">
        <v>92</v>
      </c>
      <c r="B94" s="210">
        <v>22</v>
      </c>
      <c r="C94" s="262">
        <v>5420100</v>
      </c>
      <c r="D94" s="262" t="s">
        <v>642</v>
      </c>
      <c r="E94" s="265">
        <v>7853200</v>
      </c>
      <c r="F94" s="266">
        <v>960000</v>
      </c>
      <c r="G94" s="262" t="s">
        <v>642</v>
      </c>
      <c r="H94" s="210"/>
      <c r="I94" s="212" t="str">
        <f>VLOOKUP(C94,Produkte!$A$1:$B$250,2,0)</f>
        <v>Kreisstraßen</v>
      </c>
      <c r="J94" s="212" t="s">
        <v>134</v>
      </c>
      <c r="K94" s="218" t="s">
        <v>135</v>
      </c>
      <c r="L94" s="233">
        <f t="shared" si="22"/>
        <v>0</v>
      </c>
      <c r="M94" s="234">
        <f t="shared" si="23"/>
        <v>450000</v>
      </c>
      <c r="N94" s="243">
        <v>0</v>
      </c>
      <c r="O94" s="263">
        <v>0</v>
      </c>
      <c r="P94" s="263">
        <v>0</v>
      </c>
      <c r="Q94" s="263">
        <v>50000</v>
      </c>
      <c r="R94" s="263">
        <v>0</v>
      </c>
      <c r="S94" s="263">
        <v>400000</v>
      </c>
      <c r="T94" s="263">
        <v>0</v>
      </c>
      <c r="U94" s="277">
        <v>0</v>
      </c>
      <c r="V94" s="275">
        <v>0</v>
      </c>
      <c r="W94" s="213">
        <v>0</v>
      </c>
      <c r="X94" s="213"/>
      <c r="Y94" s="253"/>
      <c r="Z94" s="251">
        <f t="shared" si="20"/>
        <v>-3525000.0808460005</v>
      </c>
      <c r="AA94" s="252">
        <f t="shared" si="21"/>
        <v>-12871999.999985926</v>
      </c>
      <c r="AB94" s="283">
        <v>0</v>
      </c>
      <c r="AC94" s="264">
        <v>0</v>
      </c>
      <c r="AD94" s="264">
        <v>0</v>
      </c>
      <c r="AE94" s="284"/>
    </row>
    <row r="95" spans="1:31" s="214" customFormat="1" ht="11.25" x14ac:dyDescent="0.2">
      <c r="A95" s="359">
        <v>93</v>
      </c>
      <c r="B95" s="210">
        <v>22</v>
      </c>
      <c r="C95" s="262">
        <v>5420100</v>
      </c>
      <c r="D95" s="262" t="s">
        <v>642</v>
      </c>
      <c r="E95" s="265">
        <v>7853200</v>
      </c>
      <c r="F95" s="266">
        <v>960000</v>
      </c>
      <c r="G95" s="262" t="s">
        <v>642</v>
      </c>
      <c r="H95" s="210"/>
      <c r="I95" s="212" t="str">
        <f>VLOOKUP(C95,Produkte!$A$1:$B$250,2,0)</f>
        <v>Kreisstraßen</v>
      </c>
      <c r="J95" s="212" t="s">
        <v>180</v>
      </c>
      <c r="K95" s="218" t="s">
        <v>179</v>
      </c>
      <c r="L95" s="233">
        <f t="shared" si="22"/>
        <v>0</v>
      </c>
      <c r="M95" s="234">
        <f t="shared" si="23"/>
        <v>840000</v>
      </c>
      <c r="N95" s="243">
        <v>0</v>
      </c>
      <c r="O95" s="263">
        <v>40000</v>
      </c>
      <c r="P95" s="263">
        <v>0</v>
      </c>
      <c r="Q95" s="263">
        <v>800000</v>
      </c>
      <c r="R95" s="263">
        <v>0</v>
      </c>
      <c r="S95" s="263">
        <v>0</v>
      </c>
      <c r="T95" s="263">
        <v>0</v>
      </c>
      <c r="U95" s="277">
        <v>0</v>
      </c>
      <c r="V95" s="275">
        <v>0</v>
      </c>
      <c r="W95" s="213">
        <v>0</v>
      </c>
      <c r="X95" s="213"/>
      <c r="Y95" s="253"/>
      <c r="Z95" s="251">
        <f t="shared" si="20"/>
        <v>-3565000.0808460005</v>
      </c>
      <c r="AA95" s="252">
        <f t="shared" si="21"/>
        <v>-13671999.999985926</v>
      </c>
      <c r="AB95" s="283">
        <v>0</v>
      </c>
      <c r="AC95" s="264">
        <v>0</v>
      </c>
      <c r="AD95" s="264">
        <v>0</v>
      </c>
      <c r="AE95" s="284"/>
    </row>
    <row r="96" spans="1:31" s="214" customFormat="1" ht="11.25" x14ac:dyDescent="0.2">
      <c r="A96" s="359">
        <v>94</v>
      </c>
      <c r="B96" s="210">
        <v>22</v>
      </c>
      <c r="C96" s="262">
        <v>5420100</v>
      </c>
      <c r="D96" s="262" t="s">
        <v>642</v>
      </c>
      <c r="E96" s="265">
        <v>7853200</v>
      </c>
      <c r="F96" s="266">
        <v>960000</v>
      </c>
      <c r="G96" s="262" t="s">
        <v>642</v>
      </c>
      <c r="H96" s="210"/>
      <c r="I96" s="212" t="str">
        <f>VLOOKUP(C96,Produkte!$A$1:$B$250,2,0)</f>
        <v>Kreisstraßen</v>
      </c>
      <c r="J96" s="212" t="s">
        <v>212</v>
      </c>
      <c r="K96" s="218" t="s">
        <v>179</v>
      </c>
      <c r="L96" s="233">
        <f t="shared" si="22"/>
        <v>0</v>
      </c>
      <c r="M96" s="234">
        <f t="shared" si="23"/>
        <v>1700000</v>
      </c>
      <c r="N96" s="243">
        <v>0</v>
      </c>
      <c r="O96" s="263">
        <v>0</v>
      </c>
      <c r="P96" s="263">
        <v>0</v>
      </c>
      <c r="Q96" s="263">
        <v>100000</v>
      </c>
      <c r="R96" s="263">
        <v>0</v>
      </c>
      <c r="S96" s="263">
        <v>1600000</v>
      </c>
      <c r="T96" s="263">
        <v>0</v>
      </c>
      <c r="U96" s="277">
        <v>0</v>
      </c>
      <c r="V96" s="275">
        <v>0</v>
      </c>
      <c r="W96" s="213">
        <v>0</v>
      </c>
      <c r="X96" s="213"/>
      <c r="Y96" s="253"/>
      <c r="Z96" s="251">
        <f t="shared" si="20"/>
        <v>-3565000.0808460005</v>
      </c>
      <c r="AA96" s="252">
        <f t="shared" si="21"/>
        <v>-13771999.999985926</v>
      </c>
      <c r="AB96" s="283">
        <v>0</v>
      </c>
      <c r="AC96" s="264">
        <v>0</v>
      </c>
      <c r="AD96" s="264">
        <v>0</v>
      </c>
      <c r="AE96" s="284"/>
    </row>
    <row r="97" spans="1:31" s="214" customFormat="1" ht="11.25" x14ac:dyDescent="0.2">
      <c r="A97" s="359">
        <v>95</v>
      </c>
      <c r="B97" s="210">
        <v>22</v>
      </c>
      <c r="C97" s="262">
        <v>5420100</v>
      </c>
      <c r="D97" s="262" t="s">
        <v>642</v>
      </c>
      <c r="E97" s="265">
        <v>7853200</v>
      </c>
      <c r="F97" s="266">
        <v>960000</v>
      </c>
      <c r="G97" s="262" t="s">
        <v>642</v>
      </c>
      <c r="H97" s="210"/>
      <c r="I97" s="212" t="str">
        <f>VLOOKUP(C97,Produkte!$A$1:$B$250,2,0)</f>
        <v>Kreisstraßen</v>
      </c>
      <c r="J97" s="212" t="s">
        <v>178</v>
      </c>
      <c r="K97" s="218" t="s">
        <v>179</v>
      </c>
      <c r="L97" s="233">
        <f t="shared" si="22"/>
        <v>0</v>
      </c>
      <c r="M97" s="234">
        <f t="shared" si="23"/>
        <v>1700000</v>
      </c>
      <c r="N97" s="243">
        <v>0</v>
      </c>
      <c r="O97" s="263">
        <v>0</v>
      </c>
      <c r="P97" s="263">
        <v>0</v>
      </c>
      <c r="Q97" s="263">
        <v>0</v>
      </c>
      <c r="R97" s="263">
        <v>0</v>
      </c>
      <c r="S97" s="263">
        <v>100000</v>
      </c>
      <c r="T97" s="263">
        <v>0</v>
      </c>
      <c r="U97" s="277">
        <v>1600000</v>
      </c>
      <c r="V97" s="275">
        <v>0</v>
      </c>
      <c r="W97" s="213">
        <v>0</v>
      </c>
      <c r="X97" s="213"/>
      <c r="Y97" s="253"/>
      <c r="Z97" s="251">
        <f t="shared" si="20"/>
        <v>-3565000.0808460005</v>
      </c>
      <c r="AA97" s="252">
        <f t="shared" si="21"/>
        <v>-13771999.999985926</v>
      </c>
      <c r="AB97" s="283">
        <v>0</v>
      </c>
      <c r="AC97" s="264">
        <v>0</v>
      </c>
      <c r="AD97" s="264">
        <v>0</v>
      </c>
      <c r="AE97" s="284"/>
    </row>
    <row r="98" spans="1:31" s="214" customFormat="1" ht="22.5" x14ac:dyDescent="0.2">
      <c r="A98" s="359">
        <v>96</v>
      </c>
      <c r="B98" s="210">
        <v>22</v>
      </c>
      <c r="C98" s="262">
        <v>5420100</v>
      </c>
      <c r="D98" s="262" t="s">
        <v>642</v>
      </c>
      <c r="E98" s="265">
        <v>7853200</v>
      </c>
      <c r="F98" s="266">
        <v>960000</v>
      </c>
      <c r="G98" s="262" t="s">
        <v>642</v>
      </c>
      <c r="H98" s="210"/>
      <c r="I98" s="212" t="str">
        <f>VLOOKUP(C98,Produkte!$A$1:$B$250,2,0)</f>
        <v>Kreisstraßen</v>
      </c>
      <c r="J98" s="212" t="s">
        <v>215</v>
      </c>
      <c r="K98" s="218" t="s">
        <v>167</v>
      </c>
      <c r="L98" s="233">
        <f t="shared" si="22"/>
        <v>0</v>
      </c>
      <c r="M98" s="234">
        <f t="shared" si="23"/>
        <v>300000</v>
      </c>
      <c r="N98" s="243">
        <v>0</v>
      </c>
      <c r="O98" s="263">
        <v>0</v>
      </c>
      <c r="P98" s="263">
        <v>0</v>
      </c>
      <c r="Q98" s="263">
        <v>0</v>
      </c>
      <c r="R98" s="263">
        <v>0</v>
      </c>
      <c r="S98" s="263">
        <v>300000</v>
      </c>
      <c r="T98" s="263">
        <v>0</v>
      </c>
      <c r="U98" s="277">
        <v>0</v>
      </c>
      <c r="V98" s="275">
        <v>0</v>
      </c>
      <c r="W98" s="213">
        <v>0</v>
      </c>
      <c r="X98" s="213"/>
      <c r="Y98" s="253"/>
      <c r="Z98" s="251">
        <f t="shared" si="20"/>
        <v>-3565000.0808460005</v>
      </c>
      <c r="AA98" s="252">
        <f t="shared" si="21"/>
        <v>-13771999.999985926</v>
      </c>
      <c r="AB98" s="283">
        <v>0</v>
      </c>
      <c r="AC98" s="264">
        <v>0</v>
      </c>
      <c r="AD98" s="264">
        <v>0</v>
      </c>
      <c r="AE98" s="284"/>
    </row>
    <row r="99" spans="1:31" s="214" customFormat="1" ht="234.75" customHeight="1" x14ac:dyDescent="0.2">
      <c r="A99" s="359">
        <v>97</v>
      </c>
      <c r="B99" s="210" t="s">
        <v>629</v>
      </c>
      <c r="C99" s="262">
        <v>3660000</v>
      </c>
      <c r="D99" s="262">
        <v>6814200</v>
      </c>
      <c r="E99" s="262">
        <v>7852200</v>
      </c>
      <c r="F99" s="211">
        <v>960000</v>
      </c>
      <c r="G99" s="262">
        <v>2331100</v>
      </c>
      <c r="H99" s="210"/>
      <c r="I99" s="212" t="str">
        <f>VLOOKUP(C99,Produkte!$A$1:$B$250,2,0)</f>
        <v>Einrichtungen der Kinder- und Jugendarbeit</v>
      </c>
      <c r="J99" s="212" t="s">
        <v>79</v>
      </c>
      <c r="K99" s="218" t="s">
        <v>80</v>
      </c>
      <c r="L99" s="233">
        <f t="shared" si="22"/>
        <v>637000</v>
      </c>
      <c r="M99" s="234">
        <f t="shared" si="23"/>
        <v>890000</v>
      </c>
      <c r="N99" s="243">
        <v>0</v>
      </c>
      <c r="O99" s="263">
        <v>40000</v>
      </c>
      <c r="P99" s="263">
        <v>0</v>
      </c>
      <c r="Q99" s="263">
        <v>0</v>
      </c>
      <c r="R99" s="263">
        <v>337000</v>
      </c>
      <c r="S99" s="263">
        <v>450000</v>
      </c>
      <c r="T99" s="263">
        <v>300000</v>
      </c>
      <c r="U99" s="277">
        <v>400000</v>
      </c>
      <c r="V99" s="275">
        <v>0</v>
      </c>
      <c r="W99" s="213">
        <v>0</v>
      </c>
      <c r="X99" s="213">
        <v>0</v>
      </c>
      <c r="Y99" s="253">
        <v>0</v>
      </c>
      <c r="Z99" s="251">
        <f t="shared" si="20"/>
        <v>-3605000.0808460005</v>
      </c>
      <c r="AA99" s="252">
        <f t="shared" si="21"/>
        <v>-13771999.999985926</v>
      </c>
      <c r="AB99" s="283">
        <v>0</v>
      </c>
      <c r="AC99" s="264">
        <v>0</v>
      </c>
      <c r="AD99" s="264">
        <v>0</v>
      </c>
      <c r="AE99" s="284"/>
    </row>
    <row r="100" spans="1:31" s="214" customFormat="1" ht="22.5" x14ac:dyDescent="0.2">
      <c r="A100" s="359">
        <v>98</v>
      </c>
      <c r="B100" s="210" t="s">
        <v>629</v>
      </c>
      <c r="C100" s="262">
        <v>3660000</v>
      </c>
      <c r="D100" s="262" t="s">
        <v>642</v>
      </c>
      <c r="E100" s="262">
        <v>7852200</v>
      </c>
      <c r="F100" s="211">
        <v>960000</v>
      </c>
      <c r="G100" s="262" t="s">
        <v>642</v>
      </c>
      <c r="H100" s="210"/>
      <c r="I100" s="212" t="str">
        <f>VLOOKUP(C100,Produkte!$A$1:$B$250,2,0)</f>
        <v>Einrichtungen der Kinder- und Jugendarbeit</v>
      </c>
      <c r="J100" s="212" t="s">
        <v>84</v>
      </c>
      <c r="K100" s="218" t="s">
        <v>85</v>
      </c>
      <c r="L100" s="233">
        <f t="shared" si="22"/>
        <v>0</v>
      </c>
      <c r="M100" s="234">
        <f t="shared" si="23"/>
        <v>60000</v>
      </c>
      <c r="N100" s="243">
        <v>0</v>
      </c>
      <c r="O100" s="263">
        <v>60000</v>
      </c>
      <c r="P100" s="263">
        <v>0</v>
      </c>
      <c r="Q100" s="263">
        <v>0</v>
      </c>
      <c r="R100" s="263">
        <v>0</v>
      </c>
      <c r="S100" s="263">
        <v>0</v>
      </c>
      <c r="T100" s="263">
        <v>0</v>
      </c>
      <c r="U100" s="277">
        <v>0</v>
      </c>
      <c r="V100" s="275">
        <v>0</v>
      </c>
      <c r="W100" s="213">
        <v>0</v>
      </c>
      <c r="X100" s="213">
        <v>0</v>
      </c>
      <c r="Y100" s="253">
        <v>0</v>
      </c>
      <c r="Z100" s="251">
        <f t="shared" si="20"/>
        <v>-3665000.0808460005</v>
      </c>
      <c r="AA100" s="252">
        <f t="shared" si="21"/>
        <v>-13771999.999985926</v>
      </c>
      <c r="AB100" s="283">
        <v>0</v>
      </c>
      <c r="AC100" s="264">
        <v>0</v>
      </c>
      <c r="AD100" s="264">
        <v>0</v>
      </c>
      <c r="AE100" s="284"/>
    </row>
    <row r="101" spans="1:31" s="214" customFormat="1" ht="33.75" x14ac:dyDescent="0.2">
      <c r="A101" s="359">
        <v>99</v>
      </c>
      <c r="B101" s="210" t="s">
        <v>629</v>
      </c>
      <c r="C101" s="262">
        <v>3660000</v>
      </c>
      <c r="D101" s="262" t="s">
        <v>642</v>
      </c>
      <c r="E101" s="262">
        <v>7852200</v>
      </c>
      <c r="F101" s="211">
        <v>960000</v>
      </c>
      <c r="G101" s="262" t="s">
        <v>642</v>
      </c>
      <c r="H101" s="210"/>
      <c r="I101" s="212" t="str">
        <f>VLOOKUP(C101,Produkte!$A$1:$B$250,2,0)</f>
        <v>Einrichtungen der Kinder- und Jugendarbeit</v>
      </c>
      <c r="J101" s="212" t="s">
        <v>86</v>
      </c>
      <c r="K101" s="218" t="s">
        <v>87</v>
      </c>
      <c r="L101" s="233">
        <f t="shared" si="22"/>
        <v>0</v>
      </c>
      <c r="M101" s="234">
        <f t="shared" si="23"/>
        <v>80000</v>
      </c>
      <c r="N101" s="243">
        <v>0</v>
      </c>
      <c r="O101" s="263">
        <v>0</v>
      </c>
      <c r="P101" s="263">
        <v>0</v>
      </c>
      <c r="Q101" s="263">
        <v>80000</v>
      </c>
      <c r="R101" s="263">
        <v>0</v>
      </c>
      <c r="S101" s="263">
        <v>0</v>
      </c>
      <c r="T101" s="263">
        <v>0</v>
      </c>
      <c r="U101" s="277">
        <v>0</v>
      </c>
      <c r="V101" s="275">
        <v>0</v>
      </c>
      <c r="W101" s="213">
        <v>0</v>
      </c>
      <c r="X101" s="213">
        <v>0</v>
      </c>
      <c r="Y101" s="253">
        <v>0</v>
      </c>
      <c r="Z101" s="251">
        <f t="shared" si="20"/>
        <v>-3665000.0808460005</v>
      </c>
      <c r="AA101" s="252">
        <f t="shared" si="21"/>
        <v>-13851999.999985926</v>
      </c>
      <c r="AB101" s="283">
        <v>0</v>
      </c>
      <c r="AC101" s="264">
        <v>0</v>
      </c>
      <c r="AD101" s="264">
        <v>0</v>
      </c>
      <c r="AE101" s="284"/>
    </row>
    <row r="102" spans="1:31" s="214" customFormat="1" ht="11.25" x14ac:dyDescent="0.2">
      <c r="A102" s="359">
        <v>100</v>
      </c>
      <c r="B102" s="210">
        <v>22</v>
      </c>
      <c r="C102" s="262">
        <v>5420100</v>
      </c>
      <c r="D102" s="262" t="s">
        <v>642</v>
      </c>
      <c r="E102" s="265">
        <v>7853200</v>
      </c>
      <c r="F102" s="266">
        <v>960000</v>
      </c>
      <c r="G102" s="262" t="s">
        <v>642</v>
      </c>
      <c r="H102" s="210"/>
      <c r="I102" s="212" t="str">
        <f>VLOOKUP(C102,Produkte!$A$1:$B$250,2,0)</f>
        <v>Kreisstraßen</v>
      </c>
      <c r="J102" s="212" t="s">
        <v>142</v>
      </c>
      <c r="K102" s="218" t="s">
        <v>143</v>
      </c>
      <c r="L102" s="233">
        <f t="shared" si="22"/>
        <v>0</v>
      </c>
      <c r="M102" s="234">
        <f t="shared" si="23"/>
        <v>2100000</v>
      </c>
      <c r="N102" s="243">
        <v>0</v>
      </c>
      <c r="O102" s="263">
        <v>0</v>
      </c>
      <c r="P102" s="263">
        <v>0</v>
      </c>
      <c r="Q102" s="263">
        <v>100000</v>
      </c>
      <c r="R102" s="263">
        <v>0</v>
      </c>
      <c r="S102" s="263">
        <v>1000000</v>
      </c>
      <c r="T102" s="263">
        <v>0</v>
      </c>
      <c r="U102" s="277">
        <v>1000000</v>
      </c>
      <c r="V102" s="275">
        <v>0</v>
      </c>
      <c r="W102" s="213">
        <v>0</v>
      </c>
      <c r="X102" s="213"/>
      <c r="Y102" s="253"/>
      <c r="Z102" s="251">
        <f t="shared" si="20"/>
        <v>-3665000.0808460005</v>
      </c>
      <c r="AA102" s="252">
        <f t="shared" si="21"/>
        <v>-13951999.999985926</v>
      </c>
      <c r="AB102" s="283">
        <v>0</v>
      </c>
      <c r="AC102" s="264">
        <v>0</v>
      </c>
      <c r="AD102" s="264">
        <v>1000000</v>
      </c>
      <c r="AE102" s="284"/>
    </row>
    <row r="103" spans="1:31" s="214" customFormat="1" ht="11.25" x14ac:dyDescent="0.2">
      <c r="A103" s="359">
        <v>101</v>
      </c>
      <c r="B103" s="210">
        <v>22</v>
      </c>
      <c r="C103" s="262">
        <v>5420100</v>
      </c>
      <c r="D103" s="262" t="s">
        <v>642</v>
      </c>
      <c r="E103" s="265">
        <v>7853200</v>
      </c>
      <c r="F103" s="266">
        <v>960000</v>
      </c>
      <c r="G103" s="262" t="s">
        <v>642</v>
      </c>
      <c r="H103" s="210"/>
      <c r="I103" s="212" t="str">
        <f>VLOOKUP(C103,Produkte!$A$1:$B$250,2,0)</f>
        <v>Kreisstraßen</v>
      </c>
      <c r="J103" s="212" t="s">
        <v>136</v>
      </c>
      <c r="K103" s="218" t="s">
        <v>138</v>
      </c>
      <c r="L103" s="233">
        <f t="shared" si="22"/>
        <v>0</v>
      </c>
      <c r="M103" s="234">
        <f t="shared" si="23"/>
        <v>1625000</v>
      </c>
      <c r="N103" s="243">
        <v>0</v>
      </c>
      <c r="O103" s="263">
        <v>0</v>
      </c>
      <c r="P103" s="263">
        <v>0</v>
      </c>
      <c r="Q103" s="263">
        <v>75000</v>
      </c>
      <c r="R103" s="263">
        <v>0</v>
      </c>
      <c r="S103" s="263">
        <v>50000</v>
      </c>
      <c r="T103" s="263">
        <v>0</v>
      </c>
      <c r="U103" s="277">
        <v>750000</v>
      </c>
      <c r="V103" s="275">
        <v>0</v>
      </c>
      <c r="W103" s="213">
        <v>750000</v>
      </c>
      <c r="X103" s="213"/>
      <c r="Y103" s="253"/>
      <c r="Z103" s="251">
        <f t="shared" si="20"/>
        <v>-3665000.0808460005</v>
      </c>
      <c r="AA103" s="252">
        <f t="shared" si="21"/>
        <v>-14026999.999985926</v>
      </c>
      <c r="AB103" s="283">
        <v>0</v>
      </c>
      <c r="AC103" s="264">
        <v>50000</v>
      </c>
      <c r="AD103" s="264">
        <v>0</v>
      </c>
      <c r="AE103" s="284"/>
    </row>
    <row r="104" spans="1:31" s="214" customFormat="1" ht="22.5" x14ac:dyDescent="0.2">
      <c r="A104" s="359">
        <v>102</v>
      </c>
      <c r="B104" s="210">
        <v>22</v>
      </c>
      <c r="C104" s="262">
        <v>5420100</v>
      </c>
      <c r="D104" s="262" t="s">
        <v>642</v>
      </c>
      <c r="E104" s="265">
        <v>7853200</v>
      </c>
      <c r="F104" s="266">
        <v>960000</v>
      </c>
      <c r="G104" s="262" t="s">
        <v>642</v>
      </c>
      <c r="H104" s="210"/>
      <c r="I104" s="212" t="str">
        <f>VLOOKUP(C104,Produkte!$A$1:$B$250,2,0)</f>
        <v>Kreisstraßen</v>
      </c>
      <c r="J104" s="212" t="s">
        <v>146</v>
      </c>
      <c r="K104" s="218" t="s">
        <v>148</v>
      </c>
      <c r="L104" s="233">
        <f t="shared" si="22"/>
        <v>0</v>
      </c>
      <c r="M104" s="234">
        <f t="shared" si="23"/>
        <v>550000</v>
      </c>
      <c r="N104" s="243">
        <v>0</v>
      </c>
      <c r="O104" s="263">
        <v>0</v>
      </c>
      <c r="P104" s="263">
        <v>0</v>
      </c>
      <c r="Q104" s="263">
        <v>50000</v>
      </c>
      <c r="R104" s="263">
        <v>0</v>
      </c>
      <c r="S104" s="263">
        <v>500000</v>
      </c>
      <c r="T104" s="263">
        <v>0</v>
      </c>
      <c r="U104" s="277">
        <v>0</v>
      </c>
      <c r="V104" s="275">
        <v>0</v>
      </c>
      <c r="W104" s="213">
        <v>0</v>
      </c>
      <c r="X104" s="213"/>
      <c r="Y104" s="253"/>
      <c r="Z104" s="251">
        <f t="shared" si="20"/>
        <v>-3665000.0808460005</v>
      </c>
      <c r="AA104" s="252">
        <f t="shared" si="21"/>
        <v>-14076999.999985926</v>
      </c>
      <c r="AB104" s="283">
        <v>0</v>
      </c>
      <c r="AC104" s="264">
        <v>0</v>
      </c>
      <c r="AD104" s="264">
        <v>0</v>
      </c>
      <c r="AE104" s="284"/>
    </row>
    <row r="105" spans="1:31" s="214" customFormat="1" ht="11.25" x14ac:dyDescent="0.2">
      <c r="A105" s="359">
        <v>103</v>
      </c>
      <c r="B105" s="210">
        <v>22</v>
      </c>
      <c r="C105" s="262">
        <v>5420100</v>
      </c>
      <c r="D105" s="262" t="s">
        <v>642</v>
      </c>
      <c r="E105" s="265">
        <v>7853200</v>
      </c>
      <c r="F105" s="266">
        <v>960000</v>
      </c>
      <c r="G105" s="262" t="s">
        <v>642</v>
      </c>
      <c r="H105" s="210"/>
      <c r="I105" s="212" t="str">
        <f>VLOOKUP(C105,Produkte!$A$1:$B$250,2,0)</f>
        <v>Kreisstraßen</v>
      </c>
      <c r="J105" s="212" t="s">
        <v>237</v>
      </c>
      <c r="K105" s="218" t="s">
        <v>238</v>
      </c>
      <c r="L105" s="233">
        <f t="shared" si="22"/>
        <v>0</v>
      </c>
      <c r="M105" s="234">
        <f t="shared" si="23"/>
        <v>660000</v>
      </c>
      <c r="N105" s="243">
        <v>0</v>
      </c>
      <c r="O105" s="263">
        <v>0</v>
      </c>
      <c r="P105" s="263">
        <v>0</v>
      </c>
      <c r="Q105" s="263">
        <v>60000</v>
      </c>
      <c r="R105" s="263">
        <v>0</v>
      </c>
      <c r="S105" s="263">
        <v>600000</v>
      </c>
      <c r="T105" s="263">
        <v>0</v>
      </c>
      <c r="U105" s="277">
        <v>0</v>
      </c>
      <c r="V105" s="275">
        <v>0</v>
      </c>
      <c r="W105" s="213">
        <v>0</v>
      </c>
      <c r="X105" s="213"/>
      <c r="Y105" s="253"/>
      <c r="Z105" s="251">
        <f t="shared" si="20"/>
        <v>-3665000.0808460005</v>
      </c>
      <c r="AA105" s="252">
        <f t="shared" si="21"/>
        <v>-14136999.999985926</v>
      </c>
      <c r="AB105" s="283">
        <v>0</v>
      </c>
      <c r="AC105" s="264">
        <v>0</v>
      </c>
      <c r="AD105" s="264">
        <v>0</v>
      </c>
      <c r="AE105" s="284"/>
    </row>
    <row r="106" spans="1:31" s="214" customFormat="1" ht="22.5" x14ac:dyDescent="0.2">
      <c r="A106" s="359">
        <v>104</v>
      </c>
      <c r="B106" s="210">
        <v>22</v>
      </c>
      <c r="C106" s="262">
        <v>5420100</v>
      </c>
      <c r="D106" s="262" t="s">
        <v>642</v>
      </c>
      <c r="E106" s="265">
        <v>7853200</v>
      </c>
      <c r="F106" s="266">
        <v>960000</v>
      </c>
      <c r="G106" s="262" t="s">
        <v>642</v>
      </c>
      <c r="H106" s="210"/>
      <c r="I106" s="212" t="str">
        <f>VLOOKUP(C124,Produkte!$A$1:$B$250,2,0)</f>
        <v>Einrichtungen der Kinder- und Jugendarbeit</v>
      </c>
      <c r="J106" s="212" t="s">
        <v>43</v>
      </c>
      <c r="K106" s="218" t="s">
        <v>147</v>
      </c>
      <c r="L106" s="233">
        <f>N124+P124+R124+T124+V124+X124</f>
        <v>900000</v>
      </c>
      <c r="M106" s="234">
        <f>O124+Q124+S124+U124+W124+Y124</f>
        <v>1250000</v>
      </c>
      <c r="N106" s="243">
        <v>0</v>
      </c>
      <c r="O106" s="263">
        <v>0</v>
      </c>
      <c r="P106" s="263">
        <v>0</v>
      </c>
      <c r="Q106" s="263">
        <v>75000</v>
      </c>
      <c r="R106" s="263">
        <v>0</v>
      </c>
      <c r="S106" s="263">
        <v>1000000</v>
      </c>
      <c r="T106" s="263">
        <v>0</v>
      </c>
      <c r="U106" s="277">
        <v>0</v>
      </c>
      <c r="V106" s="275">
        <v>0</v>
      </c>
      <c r="W106" s="213">
        <v>0</v>
      </c>
      <c r="X106" s="213"/>
      <c r="Y106" s="253"/>
      <c r="Z106" s="251">
        <f t="shared" si="20"/>
        <v>-3665000.0808460005</v>
      </c>
      <c r="AA106" s="252">
        <f t="shared" si="21"/>
        <v>-14211999.999985926</v>
      </c>
      <c r="AB106" s="283">
        <v>0</v>
      </c>
      <c r="AC106" s="264">
        <v>0</v>
      </c>
      <c r="AD106" s="264">
        <v>0</v>
      </c>
      <c r="AE106" s="284"/>
    </row>
    <row r="107" spans="1:31" s="214" customFormat="1" ht="22.5" x14ac:dyDescent="0.2">
      <c r="A107" s="359">
        <v>105</v>
      </c>
      <c r="B107" s="210">
        <v>22</v>
      </c>
      <c r="C107" s="262">
        <v>5420100</v>
      </c>
      <c r="D107" s="262" t="s">
        <v>642</v>
      </c>
      <c r="E107" s="265">
        <v>7853200</v>
      </c>
      <c r="F107" s="266">
        <v>960000</v>
      </c>
      <c r="G107" s="262" t="s">
        <v>642</v>
      </c>
      <c r="H107" s="210"/>
      <c r="I107" s="212" t="str">
        <f>VLOOKUP(C107,Produkte!$A$1:$B$250,2,0)</f>
        <v>Kreisstraßen</v>
      </c>
      <c r="J107" s="212" t="s">
        <v>770</v>
      </c>
      <c r="K107" s="218" t="s">
        <v>149</v>
      </c>
      <c r="L107" s="233">
        <f t="shared" si="22"/>
        <v>0</v>
      </c>
      <c r="M107" s="234">
        <f t="shared" si="23"/>
        <v>450000</v>
      </c>
      <c r="N107" s="243">
        <v>0</v>
      </c>
      <c r="O107" s="263">
        <v>0</v>
      </c>
      <c r="P107" s="263">
        <v>0</v>
      </c>
      <c r="Q107" s="263">
        <v>0</v>
      </c>
      <c r="R107" s="263">
        <v>0</v>
      </c>
      <c r="S107" s="263">
        <v>50000</v>
      </c>
      <c r="T107" s="263">
        <v>0</v>
      </c>
      <c r="U107" s="277">
        <v>400000</v>
      </c>
      <c r="V107" s="275">
        <v>0</v>
      </c>
      <c r="W107" s="213">
        <v>0</v>
      </c>
      <c r="X107" s="213"/>
      <c r="Y107" s="253"/>
      <c r="Z107" s="251">
        <f t="shared" si="20"/>
        <v>-3665000.0808460005</v>
      </c>
      <c r="AA107" s="252">
        <f t="shared" si="21"/>
        <v>-14211999.999985926</v>
      </c>
      <c r="AB107" s="283">
        <v>0</v>
      </c>
      <c r="AC107" s="264">
        <v>0</v>
      </c>
      <c r="AD107" s="264">
        <v>0</v>
      </c>
      <c r="AE107" s="284"/>
    </row>
    <row r="108" spans="1:31" s="214" customFormat="1" ht="22.5" x14ac:dyDescent="0.2">
      <c r="A108" s="359">
        <v>106</v>
      </c>
      <c r="B108" s="210">
        <v>22</v>
      </c>
      <c r="C108" s="262">
        <v>5420100</v>
      </c>
      <c r="D108" s="262" t="s">
        <v>642</v>
      </c>
      <c r="E108" s="265">
        <v>7853200</v>
      </c>
      <c r="F108" s="266">
        <v>960000</v>
      </c>
      <c r="G108" s="262" t="s">
        <v>642</v>
      </c>
      <c r="H108" s="210"/>
      <c r="I108" s="212" t="str">
        <f>VLOOKUP(C108,Produkte!$A$1:$B$250,2,0)</f>
        <v>Kreisstraßen</v>
      </c>
      <c r="J108" s="212" t="s">
        <v>159</v>
      </c>
      <c r="K108" s="218" t="s">
        <v>160</v>
      </c>
      <c r="L108" s="233">
        <f t="shared" si="22"/>
        <v>0</v>
      </c>
      <c r="M108" s="234">
        <f t="shared" si="23"/>
        <v>2300000</v>
      </c>
      <c r="N108" s="243">
        <v>0</v>
      </c>
      <c r="O108" s="263">
        <v>50000</v>
      </c>
      <c r="P108" s="263">
        <v>0</v>
      </c>
      <c r="Q108" s="263">
        <v>50000</v>
      </c>
      <c r="R108" s="263">
        <v>0</v>
      </c>
      <c r="S108" s="263">
        <v>1100000</v>
      </c>
      <c r="T108" s="263">
        <v>0</v>
      </c>
      <c r="U108" s="277">
        <v>1100000</v>
      </c>
      <c r="V108" s="275">
        <v>0</v>
      </c>
      <c r="W108" s="213">
        <v>0</v>
      </c>
      <c r="X108" s="213"/>
      <c r="Y108" s="253"/>
      <c r="Z108" s="251">
        <f t="shared" si="20"/>
        <v>-3715000.0808460005</v>
      </c>
      <c r="AA108" s="252">
        <f t="shared" si="21"/>
        <v>-14261999.999985926</v>
      </c>
      <c r="AB108" s="283">
        <v>0</v>
      </c>
      <c r="AC108" s="264">
        <v>0</v>
      </c>
      <c r="AD108" s="264">
        <v>1100000</v>
      </c>
      <c r="AE108" s="284"/>
    </row>
    <row r="109" spans="1:31" s="214" customFormat="1" ht="11.25" x14ac:dyDescent="0.2">
      <c r="A109" s="359">
        <v>107</v>
      </c>
      <c r="B109" s="210">
        <v>22</v>
      </c>
      <c r="C109" s="262">
        <v>5420100</v>
      </c>
      <c r="D109" s="262" t="s">
        <v>642</v>
      </c>
      <c r="E109" s="265">
        <v>7853200</v>
      </c>
      <c r="F109" s="266">
        <v>960000</v>
      </c>
      <c r="G109" s="262" t="s">
        <v>642</v>
      </c>
      <c r="H109" s="210"/>
      <c r="I109" s="212" t="str">
        <f>VLOOKUP(C109,Produkte!$A$1:$B$250,2,0)</f>
        <v>Kreisstraßen</v>
      </c>
      <c r="J109" s="212" t="s">
        <v>165</v>
      </c>
      <c r="K109" s="218" t="s">
        <v>167</v>
      </c>
      <c r="L109" s="233">
        <f t="shared" si="22"/>
        <v>0</v>
      </c>
      <c r="M109" s="234">
        <f t="shared" si="23"/>
        <v>1200000</v>
      </c>
      <c r="N109" s="243">
        <v>0</v>
      </c>
      <c r="O109" s="263">
        <v>0</v>
      </c>
      <c r="P109" s="263">
        <v>0</v>
      </c>
      <c r="Q109" s="263">
        <v>100000</v>
      </c>
      <c r="R109" s="263">
        <v>0</v>
      </c>
      <c r="S109" s="263">
        <v>1100000</v>
      </c>
      <c r="T109" s="263">
        <v>0</v>
      </c>
      <c r="U109" s="277">
        <v>0</v>
      </c>
      <c r="V109" s="275">
        <v>0</v>
      </c>
      <c r="W109" s="213">
        <v>0</v>
      </c>
      <c r="X109" s="213"/>
      <c r="Y109" s="253"/>
      <c r="Z109" s="251">
        <f t="shared" si="20"/>
        <v>-3715000.0808460005</v>
      </c>
      <c r="AA109" s="252">
        <f t="shared" si="21"/>
        <v>-14361999.999985926</v>
      </c>
      <c r="AB109" s="283">
        <v>0</v>
      </c>
      <c r="AC109" s="264">
        <v>0</v>
      </c>
      <c r="AD109" s="264">
        <v>0</v>
      </c>
      <c r="AE109" s="284"/>
    </row>
    <row r="110" spans="1:31" s="214" customFormat="1" ht="22.5" x14ac:dyDescent="0.2">
      <c r="A110" s="359">
        <v>108</v>
      </c>
      <c r="B110" s="210">
        <v>22</v>
      </c>
      <c r="C110" s="262">
        <v>5420100</v>
      </c>
      <c r="D110" s="262" t="s">
        <v>642</v>
      </c>
      <c r="E110" s="265">
        <v>7853200</v>
      </c>
      <c r="F110" s="266">
        <v>960000</v>
      </c>
      <c r="G110" s="262" t="s">
        <v>642</v>
      </c>
      <c r="H110" s="210"/>
      <c r="I110" s="212" t="str">
        <f>VLOOKUP(C110,Produkte!$A$1:$B$250,2,0)</f>
        <v>Kreisstraßen</v>
      </c>
      <c r="J110" s="212" t="s">
        <v>168</v>
      </c>
      <c r="K110" s="218" t="s">
        <v>169</v>
      </c>
      <c r="L110" s="233">
        <f t="shared" si="22"/>
        <v>0</v>
      </c>
      <c r="M110" s="234">
        <f t="shared" si="23"/>
        <v>590000</v>
      </c>
      <c r="N110" s="243">
        <v>0</v>
      </c>
      <c r="O110" s="263">
        <v>0</v>
      </c>
      <c r="P110" s="263">
        <v>0</v>
      </c>
      <c r="Q110" s="263">
        <v>0</v>
      </c>
      <c r="R110" s="263">
        <v>0</v>
      </c>
      <c r="S110" s="263">
        <v>90000</v>
      </c>
      <c r="T110" s="263">
        <v>0</v>
      </c>
      <c r="U110" s="277">
        <v>500000</v>
      </c>
      <c r="V110" s="275">
        <v>0</v>
      </c>
      <c r="W110" s="213">
        <v>0</v>
      </c>
      <c r="X110" s="213"/>
      <c r="Y110" s="253"/>
      <c r="Z110" s="251">
        <f t="shared" si="20"/>
        <v>-3715000.0808460005</v>
      </c>
      <c r="AA110" s="252">
        <f t="shared" si="21"/>
        <v>-14361999.999985926</v>
      </c>
      <c r="AB110" s="283">
        <v>0</v>
      </c>
      <c r="AC110" s="264">
        <v>0</v>
      </c>
      <c r="AD110" s="264">
        <v>0</v>
      </c>
      <c r="AE110" s="284"/>
    </row>
    <row r="111" spans="1:31" s="214" customFormat="1" ht="11.25" x14ac:dyDescent="0.2">
      <c r="A111" s="359">
        <v>109</v>
      </c>
      <c r="B111" s="210">
        <v>22</v>
      </c>
      <c r="C111" s="262">
        <v>5420100</v>
      </c>
      <c r="D111" s="262" t="s">
        <v>642</v>
      </c>
      <c r="E111" s="265">
        <v>7853200</v>
      </c>
      <c r="F111" s="266">
        <v>960000</v>
      </c>
      <c r="G111" s="262" t="s">
        <v>642</v>
      </c>
      <c r="H111" s="210"/>
      <c r="I111" s="212" t="str">
        <f>VLOOKUP(C111,Produkte!$A$1:$B$250,2,0)</f>
        <v>Kreisstraßen</v>
      </c>
      <c r="J111" s="212" t="s">
        <v>170</v>
      </c>
      <c r="K111" s="218" t="s">
        <v>167</v>
      </c>
      <c r="L111" s="233">
        <f t="shared" si="22"/>
        <v>0</v>
      </c>
      <c r="M111" s="234">
        <f t="shared" si="23"/>
        <v>2900000</v>
      </c>
      <c r="N111" s="243">
        <v>0</v>
      </c>
      <c r="O111" s="263">
        <v>0</v>
      </c>
      <c r="P111" s="263">
        <v>0</v>
      </c>
      <c r="Q111" s="263">
        <v>0</v>
      </c>
      <c r="R111" s="263">
        <v>0</v>
      </c>
      <c r="S111" s="263">
        <v>200000</v>
      </c>
      <c r="T111" s="263">
        <v>0</v>
      </c>
      <c r="U111" s="277">
        <v>2700000</v>
      </c>
      <c r="V111" s="275">
        <v>0</v>
      </c>
      <c r="W111" s="213">
        <v>0</v>
      </c>
      <c r="X111" s="213"/>
      <c r="Y111" s="253"/>
      <c r="Z111" s="251">
        <f t="shared" si="20"/>
        <v>-3715000.0808460005</v>
      </c>
      <c r="AA111" s="252">
        <f t="shared" si="21"/>
        <v>-14361999.999985926</v>
      </c>
      <c r="AB111" s="283">
        <v>0</v>
      </c>
      <c r="AC111" s="264">
        <v>0</v>
      </c>
      <c r="AD111" s="264">
        <v>0</v>
      </c>
      <c r="AE111" s="284"/>
    </row>
    <row r="112" spans="1:31" s="214" customFormat="1" ht="22.5" x14ac:dyDescent="0.2">
      <c r="A112" s="359">
        <v>110</v>
      </c>
      <c r="B112" s="210">
        <v>22</v>
      </c>
      <c r="C112" s="262">
        <v>5420100</v>
      </c>
      <c r="D112" s="262" t="s">
        <v>642</v>
      </c>
      <c r="E112" s="265">
        <v>7853200</v>
      </c>
      <c r="F112" s="266">
        <v>960000</v>
      </c>
      <c r="G112" s="262" t="s">
        <v>642</v>
      </c>
      <c r="H112" s="210"/>
      <c r="I112" s="212" t="str">
        <f>VLOOKUP(C112,Produkte!$A$1:$B$250,2,0)</f>
        <v>Kreisstraßen</v>
      </c>
      <c r="J112" s="212" t="s">
        <v>171</v>
      </c>
      <c r="K112" s="218" t="s">
        <v>167</v>
      </c>
      <c r="L112" s="233">
        <f t="shared" si="22"/>
        <v>0</v>
      </c>
      <c r="M112" s="234">
        <f t="shared" si="23"/>
        <v>2320000</v>
      </c>
      <c r="N112" s="243">
        <v>0</v>
      </c>
      <c r="O112" s="263">
        <v>0</v>
      </c>
      <c r="P112" s="263">
        <v>0</v>
      </c>
      <c r="Q112" s="263">
        <v>0</v>
      </c>
      <c r="R112" s="263">
        <v>0</v>
      </c>
      <c r="S112" s="263">
        <v>100000</v>
      </c>
      <c r="T112" s="263">
        <v>0</v>
      </c>
      <c r="U112" s="277">
        <v>2220000</v>
      </c>
      <c r="V112" s="275">
        <v>0</v>
      </c>
      <c r="W112" s="213">
        <v>0</v>
      </c>
      <c r="X112" s="213"/>
      <c r="Y112" s="253"/>
      <c r="Z112" s="251">
        <f t="shared" si="20"/>
        <v>-3715000.0808460005</v>
      </c>
      <c r="AA112" s="252">
        <f t="shared" si="21"/>
        <v>-14361999.999985926</v>
      </c>
      <c r="AB112" s="283">
        <v>0</v>
      </c>
      <c r="AC112" s="264">
        <v>0</v>
      </c>
      <c r="AD112" s="264">
        <v>0</v>
      </c>
      <c r="AE112" s="284"/>
    </row>
    <row r="113" spans="1:31" s="214" customFormat="1" ht="11.25" x14ac:dyDescent="0.2">
      <c r="A113" s="359">
        <v>111</v>
      </c>
      <c r="B113" s="210">
        <v>22</v>
      </c>
      <c r="C113" s="262">
        <v>5420100</v>
      </c>
      <c r="D113" s="262" t="s">
        <v>642</v>
      </c>
      <c r="E113" s="265">
        <v>7853200</v>
      </c>
      <c r="F113" s="266">
        <v>960000</v>
      </c>
      <c r="G113" s="262" t="s">
        <v>642</v>
      </c>
      <c r="H113" s="210"/>
      <c r="I113" s="212" t="str">
        <f>VLOOKUP(C113,Produkte!$A$1:$B$250,2,0)</f>
        <v>Kreisstraßen</v>
      </c>
      <c r="J113" s="212" t="s">
        <v>214</v>
      </c>
      <c r="K113" s="218" t="s">
        <v>167</v>
      </c>
      <c r="L113" s="233">
        <f t="shared" si="22"/>
        <v>0</v>
      </c>
      <c r="M113" s="234">
        <f t="shared" si="23"/>
        <v>650000</v>
      </c>
      <c r="N113" s="243">
        <v>0</v>
      </c>
      <c r="O113" s="263">
        <v>0</v>
      </c>
      <c r="P113" s="263">
        <v>0</v>
      </c>
      <c r="Q113" s="263">
        <v>50000</v>
      </c>
      <c r="R113" s="263">
        <v>0</v>
      </c>
      <c r="S113" s="263">
        <v>600000</v>
      </c>
      <c r="T113" s="263">
        <v>0</v>
      </c>
      <c r="U113" s="277">
        <v>0</v>
      </c>
      <c r="V113" s="275">
        <v>0</v>
      </c>
      <c r="W113" s="213">
        <v>0</v>
      </c>
      <c r="X113" s="213"/>
      <c r="Y113" s="253"/>
      <c r="Z113" s="251">
        <f t="shared" si="20"/>
        <v>-3715000.0808460005</v>
      </c>
      <c r="AA113" s="252">
        <f t="shared" si="21"/>
        <v>-14411999.999985926</v>
      </c>
      <c r="AB113" s="283">
        <v>0</v>
      </c>
      <c r="AC113" s="264">
        <v>0</v>
      </c>
      <c r="AD113" s="264">
        <v>0</v>
      </c>
      <c r="AE113" s="284"/>
    </row>
    <row r="114" spans="1:31" s="214" customFormat="1" ht="22.5" x14ac:dyDescent="0.2">
      <c r="A114" s="359">
        <v>112</v>
      </c>
      <c r="B114" s="210">
        <v>22</v>
      </c>
      <c r="C114" s="262">
        <v>5420100</v>
      </c>
      <c r="D114" s="262" t="s">
        <v>642</v>
      </c>
      <c r="E114" s="265">
        <v>7853200</v>
      </c>
      <c r="F114" s="266">
        <v>960000</v>
      </c>
      <c r="G114" s="262" t="s">
        <v>642</v>
      </c>
      <c r="H114" s="210"/>
      <c r="I114" s="212" t="str">
        <f>VLOOKUP(C114,Produkte!$A$1:$B$250,2,0)</f>
        <v>Kreisstraßen</v>
      </c>
      <c r="J114" s="212" t="s">
        <v>181</v>
      </c>
      <c r="K114" s="218" t="s">
        <v>160</v>
      </c>
      <c r="L114" s="233">
        <f t="shared" si="22"/>
        <v>0</v>
      </c>
      <c r="M114" s="234">
        <f t="shared" si="23"/>
        <v>550000</v>
      </c>
      <c r="N114" s="243">
        <v>0</v>
      </c>
      <c r="O114" s="263">
        <v>0</v>
      </c>
      <c r="P114" s="263">
        <v>0</v>
      </c>
      <c r="Q114" s="263">
        <v>50000</v>
      </c>
      <c r="R114" s="263">
        <v>0</v>
      </c>
      <c r="S114" s="263">
        <v>500000</v>
      </c>
      <c r="T114" s="263">
        <v>0</v>
      </c>
      <c r="U114" s="277">
        <v>0</v>
      </c>
      <c r="V114" s="275">
        <v>0</v>
      </c>
      <c r="W114" s="213">
        <v>0</v>
      </c>
      <c r="X114" s="213"/>
      <c r="Y114" s="253"/>
      <c r="Z114" s="251">
        <f t="shared" si="20"/>
        <v>-3715000.0808460005</v>
      </c>
      <c r="AA114" s="252">
        <f t="shared" si="21"/>
        <v>-14461999.999985926</v>
      </c>
      <c r="AB114" s="283">
        <v>0</v>
      </c>
      <c r="AC114" s="264">
        <v>0</v>
      </c>
      <c r="AD114" s="264">
        <v>0</v>
      </c>
      <c r="AE114" s="284"/>
    </row>
    <row r="115" spans="1:31" s="214" customFormat="1" ht="22.5" x14ac:dyDescent="0.2">
      <c r="A115" s="359">
        <v>113</v>
      </c>
      <c r="B115" s="210">
        <v>22</v>
      </c>
      <c r="C115" s="262">
        <v>5420100</v>
      </c>
      <c r="D115" s="262" t="s">
        <v>642</v>
      </c>
      <c r="E115" s="265">
        <v>7853200</v>
      </c>
      <c r="F115" s="266">
        <v>960000</v>
      </c>
      <c r="G115" s="262" t="s">
        <v>642</v>
      </c>
      <c r="H115" s="210"/>
      <c r="I115" s="212" t="str">
        <f>VLOOKUP(C115,Produkte!$A$1:$B$250,2,0)</f>
        <v>Kreisstraßen</v>
      </c>
      <c r="J115" s="212" t="s">
        <v>183</v>
      </c>
      <c r="K115" s="218" t="s">
        <v>167</v>
      </c>
      <c r="L115" s="233">
        <f t="shared" si="22"/>
        <v>0</v>
      </c>
      <c r="M115" s="234">
        <f t="shared" si="23"/>
        <v>680000</v>
      </c>
      <c r="N115" s="243">
        <v>0</v>
      </c>
      <c r="O115" s="263">
        <v>0</v>
      </c>
      <c r="P115" s="263">
        <v>0</v>
      </c>
      <c r="Q115" s="263">
        <v>30000</v>
      </c>
      <c r="R115" s="263">
        <v>0</v>
      </c>
      <c r="S115" s="263">
        <v>650000</v>
      </c>
      <c r="T115" s="263">
        <v>0</v>
      </c>
      <c r="U115" s="277">
        <v>0</v>
      </c>
      <c r="V115" s="275">
        <v>0</v>
      </c>
      <c r="W115" s="213">
        <v>0</v>
      </c>
      <c r="X115" s="213"/>
      <c r="Y115" s="253"/>
      <c r="Z115" s="251">
        <f t="shared" si="20"/>
        <v>-3715000.0808460005</v>
      </c>
      <c r="AA115" s="252">
        <f t="shared" si="21"/>
        <v>-14491999.999985926</v>
      </c>
      <c r="AB115" s="283">
        <v>0</v>
      </c>
      <c r="AC115" s="264">
        <v>0</v>
      </c>
      <c r="AD115" s="264">
        <v>0</v>
      </c>
      <c r="AE115" s="284"/>
    </row>
    <row r="116" spans="1:31" s="214" customFormat="1" ht="22.5" x14ac:dyDescent="0.2">
      <c r="A116" s="359">
        <v>114</v>
      </c>
      <c r="B116" s="210">
        <v>22</v>
      </c>
      <c r="C116" s="262">
        <v>5420100</v>
      </c>
      <c r="D116" s="262" t="s">
        <v>642</v>
      </c>
      <c r="E116" s="265">
        <v>7853200</v>
      </c>
      <c r="F116" s="266">
        <v>960000</v>
      </c>
      <c r="G116" s="262" t="s">
        <v>642</v>
      </c>
      <c r="H116" s="210"/>
      <c r="I116" s="212" t="str">
        <f>VLOOKUP(C116,Produkte!$A$1:$B$250,2,0)</f>
        <v>Kreisstraßen</v>
      </c>
      <c r="J116" s="212" t="s">
        <v>228</v>
      </c>
      <c r="K116" s="218" t="s">
        <v>167</v>
      </c>
      <c r="L116" s="233">
        <f t="shared" si="22"/>
        <v>0</v>
      </c>
      <c r="M116" s="234">
        <f t="shared" si="23"/>
        <v>850000</v>
      </c>
      <c r="N116" s="243">
        <v>0</v>
      </c>
      <c r="O116" s="263">
        <v>0</v>
      </c>
      <c r="P116" s="263">
        <v>0</v>
      </c>
      <c r="Q116" s="263">
        <v>50000</v>
      </c>
      <c r="R116" s="263">
        <v>0</v>
      </c>
      <c r="S116" s="263">
        <v>800000</v>
      </c>
      <c r="T116" s="263">
        <v>0</v>
      </c>
      <c r="U116" s="277">
        <v>0</v>
      </c>
      <c r="V116" s="275">
        <v>0</v>
      </c>
      <c r="W116" s="213">
        <v>0</v>
      </c>
      <c r="X116" s="213"/>
      <c r="Y116" s="253"/>
      <c r="Z116" s="251">
        <f t="shared" si="20"/>
        <v>-3715000.0808460005</v>
      </c>
      <c r="AA116" s="252">
        <f t="shared" si="21"/>
        <v>-14541999.999985926</v>
      </c>
      <c r="AB116" s="283">
        <v>0</v>
      </c>
      <c r="AC116" s="264">
        <v>0</v>
      </c>
      <c r="AD116" s="264">
        <v>0</v>
      </c>
      <c r="AE116" s="284"/>
    </row>
    <row r="117" spans="1:31" s="214" customFormat="1" ht="22.5" x14ac:dyDescent="0.2">
      <c r="A117" s="359">
        <v>115</v>
      </c>
      <c r="B117" s="210" t="s">
        <v>628</v>
      </c>
      <c r="C117" s="262">
        <v>2210108</v>
      </c>
      <c r="D117" s="262" t="s">
        <v>642</v>
      </c>
      <c r="E117" s="262"/>
      <c r="F117" s="211"/>
      <c r="G117" s="262" t="s">
        <v>642</v>
      </c>
      <c r="H117" s="210"/>
      <c r="I117" s="212" t="str">
        <f>VLOOKUP(C124,Produkte!$A$1:$B$250,2,0)</f>
        <v>Einrichtungen der Kinder- und Jugendarbeit</v>
      </c>
      <c r="J117" s="212" t="s">
        <v>369</v>
      </c>
      <c r="K117" s="218" t="s">
        <v>370</v>
      </c>
      <c r="L117" s="233">
        <f>N124+P124+R124+T124+V124+X124</f>
        <v>900000</v>
      </c>
      <c r="M117" s="234">
        <f>O124+Q124+S124+U124+W124+Y124</f>
        <v>1250000</v>
      </c>
      <c r="N117" s="243">
        <v>0</v>
      </c>
      <c r="O117" s="263">
        <v>90000</v>
      </c>
      <c r="P117" s="263">
        <v>0</v>
      </c>
      <c r="Q117" s="263">
        <v>0</v>
      </c>
      <c r="R117" s="263">
        <v>0</v>
      </c>
      <c r="S117" s="263">
        <v>0</v>
      </c>
      <c r="T117" s="263">
        <v>0</v>
      </c>
      <c r="U117" s="277">
        <v>0</v>
      </c>
      <c r="V117" s="275">
        <v>0</v>
      </c>
      <c r="W117" s="213">
        <v>0</v>
      </c>
      <c r="X117" s="213">
        <v>0</v>
      </c>
      <c r="Y117" s="253">
        <v>0</v>
      </c>
      <c r="Z117" s="251">
        <f t="shared" si="20"/>
        <v>-3805000.0808460005</v>
      </c>
      <c r="AA117" s="252">
        <f t="shared" si="21"/>
        <v>-14541999.999985926</v>
      </c>
      <c r="AB117" s="283">
        <v>0</v>
      </c>
      <c r="AC117" s="264">
        <v>0</v>
      </c>
      <c r="AD117" s="264">
        <v>0</v>
      </c>
      <c r="AE117" s="284"/>
    </row>
    <row r="118" spans="1:31" s="214" customFormat="1" ht="22.5" x14ac:dyDescent="0.2">
      <c r="A118" s="359">
        <v>116</v>
      </c>
      <c r="B118" s="210" t="s">
        <v>628</v>
      </c>
      <c r="C118" s="262">
        <v>2210109</v>
      </c>
      <c r="D118" s="262" t="s">
        <v>642</v>
      </c>
      <c r="E118" s="262">
        <v>7856100</v>
      </c>
      <c r="F118" s="211">
        <v>719000</v>
      </c>
      <c r="G118" s="262" t="s">
        <v>642</v>
      </c>
      <c r="H118" s="210"/>
      <c r="I118" s="212" t="str">
        <f>VLOOKUP(C118,Produkte!$A$1:$B$250,2,0)</f>
        <v>Kleeblattschule Anklam</v>
      </c>
      <c r="J118" s="212" t="s">
        <v>371</v>
      </c>
      <c r="K118" s="218" t="s">
        <v>372</v>
      </c>
      <c r="L118" s="233">
        <f t="shared" si="22"/>
        <v>0</v>
      </c>
      <c r="M118" s="234">
        <f t="shared" si="23"/>
        <v>90000</v>
      </c>
      <c r="N118" s="243">
        <v>0</v>
      </c>
      <c r="O118" s="263">
        <v>0</v>
      </c>
      <c r="P118" s="263">
        <v>0</v>
      </c>
      <c r="Q118" s="263">
        <v>90000</v>
      </c>
      <c r="R118" s="263">
        <v>0</v>
      </c>
      <c r="S118" s="263">
        <v>0</v>
      </c>
      <c r="T118" s="263">
        <v>0</v>
      </c>
      <c r="U118" s="277">
        <v>0</v>
      </c>
      <c r="V118" s="275">
        <v>0</v>
      </c>
      <c r="W118" s="213">
        <v>0</v>
      </c>
      <c r="X118" s="213">
        <v>0</v>
      </c>
      <c r="Y118" s="253">
        <v>0</v>
      </c>
      <c r="Z118" s="251">
        <f t="shared" si="20"/>
        <v>-3805000.0808460005</v>
      </c>
      <c r="AA118" s="252">
        <f t="shared" si="21"/>
        <v>-14631999.999985926</v>
      </c>
      <c r="AB118" s="283">
        <v>0</v>
      </c>
      <c r="AC118" s="264">
        <v>0</v>
      </c>
      <c r="AD118" s="264">
        <v>0</v>
      </c>
      <c r="AE118" s="284"/>
    </row>
    <row r="119" spans="1:31" s="214" customFormat="1" ht="22.5" x14ac:dyDescent="0.2">
      <c r="A119" s="359">
        <v>117</v>
      </c>
      <c r="B119" s="210">
        <v>22</v>
      </c>
      <c r="C119" s="262">
        <v>5420100</v>
      </c>
      <c r="D119" s="262" t="s">
        <v>642</v>
      </c>
      <c r="E119" s="265">
        <v>7853200</v>
      </c>
      <c r="F119" s="266">
        <v>960000</v>
      </c>
      <c r="G119" s="262" t="s">
        <v>642</v>
      </c>
      <c r="H119" s="210"/>
      <c r="I119" s="212" t="str">
        <f>VLOOKUP(C119,Produkte!$A$1:$B$250,2,0)</f>
        <v>Kreisstraßen</v>
      </c>
      <c r="J119" s="212" t="s">
        <v>220</v>
      </c>
      <c r="K119" s="218" t="s">
        <v>167</v>
      </c>
      <c r="L119" s="233">
        <f t="shared" si="22"/>
        <v>0</v>
      </c>
      <c r="M119" s="234">
        <f t="shared" si="23"/>
        <v>400000</v>
      </c>
      <c r="N119" s="243">
        <v>0</v>
      </c>
      <c r="O119" s="263">
        <v>0</v>
      </c>
      <c r="P119" s="263">
        <v>0</v>
      </c>
      <c r="Q119" s="263">
        <v>0</v>
      </c>
      <c r="R119" s="263">
        <v>0</v>
      </c>
      <c r="S119" s="263">
        <v>50000</v>
      </c>
      <c r="T119" s="263">
        <v>0</v>
      </c>
      <c r="U119" s="277">
        <v>350000</v>
      </c>
      <c r="V119" s="275">
        <v>0</v>
      </c>
      <c r="W119" s="213">
        <v>0</v>
      </c>
      <c r="X119" s="213"/>
      <c r="Y119" s="253"/>
      <c r="Z119" s="251">
        <f t="shared" si="20"/>
        <v>-3805000.0808460005</v>
      </c>
      <c r="AA119" s="252">
        <f t="shared" si="21"/>
        <v>-14631999.999985926</v>
      </c>
      <c r="AB119" s="283">
        <v>0</v>
      </c>
      <c r="AC119" s="264">
        <v>0</v>
      </c>
      <c r="AD119" s="264">
        <v>0</v>
      </c>
      <c r="AE119" s="284"/>
    </row>
    <row r="120" spans="1:31" s="214" customFormat="1" ht="11.25" x14ac:dyDescent="0.2">
      <c r="A120" s="359">
        <v>118</v>
      </c>
      <c r="B120" s="210">
        <v>22</v>
      </c>
      <c r="C120" s="262">
        <v>5420100</v>
      </c>
      <c r="D120" s="262" t="s">
        <v>642</v>
      </c>
      <c r="E120" s="265">
        <v>7853200</v>
      </c>
      <c r="F120" s="266">
        <v>960000</v>
      </c>
      <c r="G120" s="262" t="s">
        <v>642</v>
      </c>
      <c r="H120" s="210"/>
      <c r="I120" s="212" t="str">
        <f>VLOOKUP(C120,Produkte!$A$1:$B$250,2,0)</f>
        <v>Kreisstraßen</v>
      </c>
      <c r="J120" s="212" t="s">
        <v>44</v>
      </c>
      <c r="K120" s="218" t="s">
        <v>167</v>
      </c>
      <c r="L120" s="233">
        <f t="shared" si="22"/>
        <v>0</v>
      </c>
      <c r="M120" s="234">
        <f t="shared" si="23"/>
        <v>700000</v>
      </c>
      <c r="N120" s="243">
        <v>0</v>
      </c>
      <c r="O120" s="263">
        <v>0</v>
      </c>
      <c r="P120" s="263">
        <v>0</v>
      </c>
      <c r="Q120" s="263">
        <v>0</v>
      </c>
      <c r="R120" s="263">
        <v>0</v>
      </c>
      <c r="S120" s="263">
        <v>50000</v>
      </c>
      <c r="T120" s="263">
        <v>0</v>
      </c>
      <c r="U120" s="277">
        <v>650000</v>
      </c>
      <c r="V120" s="275">
        <v>0</v>
      </c>
      <c r="W120" s="213">
        <v>0</v>
      </c>
      <c r="X120" s="213"/>
      <c r="Y120" s="253"/>
      <c r="Z120" s="251">
        <f t="shared" si="20"/>
        <v>-3805000.0808460005</v>
      </c>
      <c r="AA120" s="252">
        <f t="shared" si="21"/>
        <v>-14631999.999985926</v>
      </c>
      <c r="AB120" s="283">
        <v>0</v>
      </c>
      <c r="AC120" s="264">
        <v>0</v>
      </c>
      <c r="AD120" s="264">
        <v>0</v>
      </c>
      <c r="AE120" s="284"/>
    </row>
    <row r="121" spans="1:31" s="214" customFormat="1" ht="11.25" x14ac:dyDescent="0.2">
      <c r="A121" s="359">
        <v>119</v>
      </c>
      <c r="B121" s="210">
        <v>22</v>
      </c>
      <c r="C121" s="262">
        <v>5420100</v>
      </c>
      <c r="D121" s="262" t="s">
        <v>642</v>
      </c>
      <c r="E121" s="265">
        <v>7853200</v>
      </c>
      <c r="F121" s="266">
        <v>960000</v>
      </c>
      <c r="G121" s="262" t="s">
        <v>642</v>
      </c>
      <c r="H121" s="210"/>
      <c r="I121" s="212" t="str">
        <f>VLOOKUP(C121,Produkte!$A$1:$B$250,2,0)</f>
        <v>Kreisstraßen</v>
      </c>
      <c r="J121" s="212" t="s">
        <v>189</v>
      </c>
      <c r="K121" s="218" t="s">
        <v>190</v>
      </c>
      <c r="L121" s="233">
        <f t="shared" si="22"/>
        <v>0</v>
      </c>
      <c r="M121" s="234">
        <f t="shared" si="23"/>
        <v>2300000</v>
      </c>
      <c r="N121" s="243">
        <v>0</v>
      </c>
      <c r="O121" s="263">
        <v>0</v>
      </c>
      <c r="P121" s="263">
        <v>0</v>
      </c>
      <c r="Q121" s="263">
        <v>0</v>
      </c>
      <c r="R121" s="263">
        <v>0</v>
      </c>
      <c r="S121" s="263">
        <v>100000</v>
      </c>
      <c r="T121" s="263">
        <v>0</v>
      </c>
      <c r="U121" s="277">
        <v>2200000</v>
      </c>
      <c r="V121" s="275">
        <v>0</v>
      </c>
      <c r="W121" s="213">
        <v>0</v>
      </c>
      <c r="X121" s="213"/>
      <c r="Y121" s="253"/>
      <c r="Z121" s="251">
        <f t="shared" si="20"/>
        <v>-3805000.0808460005</v>
      </c>
      <c r="AA121" s="252">
        <f t="shared" si="21"/>
        <v>-14631999.999985926</v>
      </c>
      <c r="AB121" s="283">
        <v>0</v>
      </c>
      <c r="AC121" s="264">
        <v>0</v>
      </c>
      <c r="AD121" s="264">
        <v>0</v>
      </c>
      <c r="AE121" s="284"/>
    </row>
    <row r="122" spans="1:31" s="214" customFormat="1" ht="22.5" x14ac:dyDescent="0.2">
      <c r="A122" s="359">
        <v>120</v>
      </c>
      <c r="B122" s="210" t="s">
        <v>628</v>
      </c>
      <c r="C122" s="262">
        <v>2510100</v>
      </c>
      <c r="D122" s="262" t="s">
        <v>642</v>
      </c>
      <c r="E122" s="262"/>
      <c r="F122" s="211"/>
      <c r="G122" s="262" t="s">
        <v>642</v>
      </c>
      <c r="H122" s="210"/>
      <c r="I122" s="212" t="str">
        <f>VLOOKUP(C122,Produkte!$A$1:$B$250,2,0)</f>
        <v>Atelier Otto-Niemeyer-Holstein</v>
      </c>
      <c r="J122" s="212" t="s">
        <v>285</v>
      </c>
      <c r="K122" s="218" t="s">
        <v>286</v>
      </c>
      <c r="L122" s="233">
        <f t="shared" si="22"/>
        <v>0</v>
      </c>
      <c r="M122" s="234">
        <f t="shared" si="23"/>
        <v>200000</v>
      </c>
      <c r="N122" s="243">
        <v>0</v>
      </c>
      <c r="O122" s="263">
        <v>30000</v>
      </c>
      <c r="P122" s="263">
        <v>0</v>
      </c>
      <c r="Q122" s="263">
        <v>170000</v>
      </c>
      <c r="R122" s="263">
        <v>0</v>
      </c>
      <c r="S122" s="263">
        <v>0</v>
      </c>
      <c r="T122" s="263">
        <v>0</v>
      </c>
      <c r="U122" s="277">
        <v>0</v>
      </c>
      <c r="V122" s="275">
        <v>0</v>
      </c>
      <c r="W122" s="213">
        <v>0</v>
      </c>
      <c r="X122" s="213"/>
      <c r="Y122" s="253"/>
      <c r="Z122" s="251">
        <f t="shared" si="20"/>
        <v>-3835000.0808460005</v>
      </c>
      <c r="AA122" s="252">
        <f t="shared" si="21"/>
        <v>-14801999.999985926</v>
      </c>
      <c r="AB122" s="283">
        <v>0</v>
      </c>
      <c r="AC122" s="264">
        <v>0</v>
      </c>
      <c r="AD122" s="264">
        <v>0</v>
      </c>
      <c r="AE122" s="284"/>
    </row>
    <row r="123" spans="1:31" s="214" customFormat="1" ht="11.25" x14ac:dyDescent="0.2">
      <c r="A123" s="359">
        <v>121</v>
      </c>
      <c r="B123" s="210">
        <v>22</v>
      </c>
      <c r="C123" s="262">
        <v>5420100</v>
      </c>
      <c r="D123" s="262" t="s">
        <v>642</v>
      </c>
      <c r="E123" s="265">
        <v>7853200</v>
      </c>
      <c r="F123" s="266">
        <v>960000</v>
      </c>
      <c r="G123" s="262" t="s">
        <v>642</v>
      </c>
      <c r="H123" s="210"/>
      <c r="I123" s="212" t="str">
        <f>VLOOKUP(C123,Produkte!$A$1:$B$250,2,0)</f>
        <v>Kreisstraßen</v>
      </c>
      <c r="J123" s="212" t="s">
        <v>46</v>
      </c>
      <c r="K123" s="218" t="s">
        <v>167</v>
      </c>
      <c r="L123" s="233">
        <f t="shared" si="22"/>
        <v>0</v>
      </c>
      <c r="M123" s="234">
        <f t="shared" si="23"/>
        <v>850000</v>
      </c>
      <c r="N123" s="243">
        <v>0</v>
      </c>
      <c r="O123" s="263">
        <v>0</v>
      </c>
      <c r="P123" s="263">
        <v>0</v>
      </c>
      <c r="Q123" s="263">
        <v>0</v>
      </c>
      <c r="R123" s="263">
        <v>0</v>
      </c>
      <c r="S123" s="263">
        <v>50000</v>
      </c>
      <c r="T123" s="263">
        <v>0</v>
      </c>
      <c r="U123" s="277">
        <v>800000</v>
      </c>
      <c r="V123" s="275">
        <v>0</v>
      </c>
      <c r="W123" s="213">
        <v>0</v>
      </c>
      <c r="X123" s="213"/>
      <c r="Y123" s="253"/>
      <c r="Z123" s="251">
        <f t="shared" si="20"/>
        <v>-3835000.0808460005</v>
      </c>
      <c r="AA123" s="252">
        <f t="shared" si="21"/>
        <v>-14801999.999985926</v>
      </c>
      <c r="AB123" s="283">
        <v>0</v>
      </c>
      <c r="AC123" s="264">
        <v>0</v>
      </c>
      <c r="AD123" s="264">
        <v>0</v>
      </c>
      <c r="AE123" s="284"/>
    </row>
    <row r="124" spans="1:31" s="214" customFormat="1" ht="261" customHeight="1" x14ac:dyDescent="0.2">
      <c r="A124" s="359">
        <v>122</v>
      </c>
      <c r="B124" s="210" t="s">
        <v>629</v>
      </c>
      <c r="C124" s="262">
        <v>3660000</v>
      </c>
      <c r="D124" s="262"/>
      <c r="E124" s="262"/>
      <c r="F124" s="211"/>
      <c r="G124" s="262"/>
      <c r="H124" s="210"/>
      <c r="I124" s="212" t="str">
        <f>VLOOKUP(C124,Produkte!$A$1:$B$250,2,0)</f>
        <v>Einrichtungen der Kinder- und Jugendarbeit</v>
      </c>
      <c r="J124" s="212" t="s">
        <v>90</v>
      </c>
      <c r="K124" s="218" t="s">
        <v>91</v>
      </c>
      <c r="L124" s="233">
        <f t="shared" si="22"/>
        <v>900000</v>
      </c>
      <c r="M124" s="234">
        <f t="shared" si="23"/>
        <v>1250000</v>
      </c>
      <c r="N124" s="243">
        <v>0</v>
      </c>
      <c r="O124" s="263">
        <v>0</v>
      </c>
      <c r="P124" s="263">
        <v>0</v>
      </c>
      <c r="Q124" s="263">
        <v>50000</v>
      </c>
      <c r="R124" s="263">
        <v>0</v>
      </c>
      <c r="S124" s="263">
        <v>0</v>
      </c>
      <c r="T124" s="263">
        <v>300000</v>
      </c>
      <c r="U124" s="277">
        <v>400000</v>
      </c>
      <c r="V124" s="275">
        <v>600000</v>
      </c>
      <c r="W124" s="213">
        <v>800000</v>
      </c>
      <c r="X124" s="213">
        <v>0</v>
      </c>
      <c r="Y124" s="253">
        <v>0</v>
      </c>
      <c r="Z124" s="251">
        <f t="shared" si="20"/>
        <v>-3835000.0808460005</v>
      </c>
      <c r="AA124" s="252">
        <f t="shared" si="21"/>
        <v>-14851999.999985926</v>
      </c>
      <c r="AB124" s="283">
        <v>0</v>
      </c>
      <c r="AC124" s="264">
        <v>0</v>
      </c>
      <c r="AD124" s="264">
        <v>0</v>
      </c>
      <c r="AE124" s="284"/>
    </row>
    <row r="125" spans="1:31" s="214" customFormat="1" ht="11.25" x14ac:dyDescent="0.2">
      <c r="A125" s="359">
        <v>123</v>
      </c>
      <c r="B125" s="210">
        <v>22</v>
      </c>
      <c r="C125" s="262">
        <v>5420100</v>
      </c>
      <c r="D125" s="262" t="s">
        <v>642</v>
      </c>
      <c r="E125" s="265">
        <v>7853200</v>
      </c>
      <c r="F125" s="266">
        <v>960000</v>
      </c>
      <c r="G125" s="262" t="s">
        <v>642</v>
      </c>
      <c r="H125" s="210"/>
      <c r="I125" s="212" t="str">
        <f>VLOOKUP(C125,Produkte!$A$1:$B$250,2,0)</f>
        <v>Kreisstraßen</v>
      </c>
      <c r="J125" s="212" t="s">
        <v>223</v>
      </c>
      <c r="K125" s="218" t="s">
        <v>167</v>
      </c>
      <c r="L125" s="233">
        <f t="shared" si="22"/>
        <v>0</v>
      </c>
      <c r="M125" s="234">
        <f t="shared" si="23"/>
        <v>200000</v>
      </c>
      <c r="N125" s="243">
        <v>0</v>
      </c>
      <c r="O125" s="263">
        <v>0</v>
      </c>
      <c r="P125" s="263">
        <v>0</v>
      </c>
      <c r="Q125" s="263">
        <v>0</v>
      </c>
      <c r="R125" s="263">
        <v>0</v>
      </c>
      <c r="S125" s="263">
        <v>200000</v>
      </c>
      <c r="T125" s="263">
        <v>0</v>
      </c>
      <c r="U125" s="277">
        <v>0</v>
      </c>
      <c r="V125" s="275">
        <v>0</v>
      </c>
      <c r="W125" s="213">
        <v>0</v>
      </c>
      <c r="X125" s="213"/>
      <c r="Y125" s="253"/>
      <c r="Z125" s="251" t="e">
        <f>#REF!+N125-O125</f>
        <v>#REF!</v>
      </c>
      <c r="AA125" s="252" t="e">
        <f>#REF!+P125-Q125</f>
        <v>#REF!</v>
      </c>
      <c r="AB125" s="283">
        <v>0</v>
      </c>
      <c r="AC125" s="264">
        <v>0</v>
      </c>
      <c r="AD125" s="264">
        <v>0</v>
      </c>
      <c r="AE125" s="284"/>
    </row>
    <row r="126" spans="1:31" s="214" customFormat="1" ht="11.25" x14ac:dyDescent="0.2">
      <c r="A126" s="359">
        <v>124</v>
      </c>
      <c r="B126" s="210">
        <v>22</v>
      </c>
      <c r="C126" s="262">
        <v>5420100</v>
      </c>
      <c r="D126" s="262"/>
      <c r="E126" s="265">
        <v>7853200</v>
      </c>
      <c r="F126" s="266">
        <v>960000</v>
      </c>
      <c r="G126" s="262"/>
      <c r="H126" s="210"/>
      <c r="I126" s="212" t="str">
        <f>VLOOKUP(C126,Produkte!$A$1:$B$250,2,0)</f>
        <v>Kreisstraßen</v>
      </c>
      <c r="J126" s="212" t="s">
        <v>205</v>
      </c>
      <c r="K126" s="218" t="s">
        <v>206</v>
      </c>
      <c r="L126" s="233">
        <f t="shared" si="22"/>
        <v>350000</v>
      </c>
      <c r="M126" s="234">
        <f t="shared" si="23"/>
        <v>690000</v>
      </c>
      <c r="N126" s="243">
        <v>0</v>
      </c>
      <c r="O126" s="263">
        <v>0</v>
      </c>
      <c r="P126" s="263">
        <v>0</v>
      </c>
      <c r="Q126" s="263">
        <v>20000</v>
      </c>
      <c r="R126" s="263">
        <v>0</v>
      </c>
      <c r="S126" s="263">
        <v>20000</v>
      </c>
      <c r="T126" s="263">
        <v>0</v>
      </c>
      <c r="U126" s="277">
        <v>50000</v>
      </c>
      <c r="V126" s="275">
        <v>350000</v>
      </c>
      <c r="W126" s="213">
        <v>600000</v>
      </c>
      <c r="X126" s="213"/>
      <c r="Y126" s="253"/>
      <c r="Z126" s="251" t="e">
        <f t="shared" si="20"/>
        <v>#REF!</v>
      </c>
      <c r="AA126" s="252" t="e">
        <f t="shared" si="21"/>
        <v>#REF!</v>
      </c>
      <c r="AB126" s="283">
        <v>0</v>
      </c>
      <c r="AC126" s="264">
        <v>20000</v>
      </c>
      <c r="AD126" s="264">
        <v>0</v>
      </c>
      <c r="AE126" s="284"/>
    </row>
    <row r="127" spans="1:31" s="214" customFormat="1" ht="22.5" x14ac:dyDescent="0.2">
      <c r="A127" s="359">
        <v>125</v>
      </c>
      <c r="B127" s="210">
        <v>22</v>
      </c>
      <c r="C127" s="262">
        <v>5420100</v>
      </c>
      <c r="D127" s="262" t="s">
        <v>642</v>
      </c>
      <c r="E127" s="265">
        <v>7853200</v>
      </c>
      <c r="F127" s="266">
        <v>960000</v>
      </c>
      <c r="G127" s="262" t="s">
        <v>642</v>
      </c>
      <c r="H127" s="210"/>
      <c r="I127" s="212" t="str">
        <f>VLOOKUP(C127,Produkte!$A$1:$B$250,2,0)</f>
        <v>Kreisstraßen</v>
      </c>
      <c r="J127" s="212" t="s">
        <v>45</v>
      </c>
      <c r="K127" s="218" t="s">
        <v>167</v>
      </c>
      <c r="L127" s="233">
        <f t="shared" si="22"/>
        <v>0</v>
      </c>
      <c r="M127" s="234">
        <f t="shared" si="23"/>
        <v>2250000</v>
      </c>
      <c r="N127" s="243">
        <v>0</v>
      </c>
      <c r="O127" s="263">
        <v>0</v>
      </c>
      <c r="P127" s="263">
        <v>0</v>
      </c>
      <c r="Q127" s="263">
        <v>0</v>
      </c>
      <c r="R127" s="263">
        <v>0</v>
      </c>
      <c r="S127" s="263">
        <v>50000</v>
      </c>
      <c r="T127" s="263">
        <v>0</v>
      </c>
      <c r="U127" s="277">
        <v>2200000</v>
      </c>
      <c r="V127" s="275">
        <v>0</v>
      </c>
      <c r="W127" s="213">
        <v>0</v>
      </c>
      <c r="X127" s="213"/>
      <c r="Y127" s="253"/>
      <c r="Z127" s="251" t="e">
        <f t="shared" si="20"/>
        <v>#REF!</v>
      </c>
      <c r="AA127" s="252" t="e">
        <f t="shared" si="21"/>
        <v>#REF!</v>
      </c>
      <c r="AB127" s="283">
        <v>0</v>
      </c>
      <c r="AC127" s="264">
        <v>0</v>
      </c>
      <c r="AD127" s="264">
        <v>0</v>
      </c>
      <c r="AE127" s="284"/>
    </row>
    <row r="128" spans="1:31" s="214" customFormat="1" ht="22.5" x14ac:dyDescent="0.2">
      <c r="A128" s="359">
        <v>126</v>
      </c>
      <c r="B128" s="210">
        <v>22</v>
      </c>
      <c r="C128" s="262">
        <v>5420100</v>
      </c>
      <c r="D128" s="262" t="s">
        <v>642</v>
      </c>
      <c r="E128" s="265">
        <v>7853200</v>
      </c>
      <c r="F128" s="266">
        <v>960000</v>
      </c>
      <c r="G128" s="262" t="s">
        <v>642</v>
      </c>
      <c r="H128" s="210"/>
      <c r="I128" s="212" t="str">
        <f>VLOOKUP(C128,Produkte!$A$1:$B$250,2,0)</f>
        <v>Kreisstraßen</v>
      </c>
      <c r="J128" s="212" t="s">
        <v>207</v>
      </c>
      <c r="K128" s="218" t="s">
        <v>167</v>
      </c>
      <c r="L128" s="233">
        <f t="shared" si="22"/>
        <v>0</v>
      </c>
      <c r="M128" s="234">
        <f t="shared" si="23"/>
        <v>1800000</v>
      </c>
      <c r="N128" s="243">
        <v>0</v>
      </c>
      <c r="O128" s="263">
        <v>0</v>
      </c>
      <c r="P128" s="263">
        <v>0</v>
      </c>
      <c r="Q128" s="263">
        <v>0</v>
      </c>
      <c r="R128" s="263">
        <v>0</v>
      </c>
      <c r="S128" s="263">
        <v>0</v>
      </c>
      <c r="T128" s="263">
        <v>0</v>
      </c>
      <c r="U128" s="277">
        <v>100000</v>
      </c>
      <c r="V128" s="275">
        <v>0</v>
      </c>
      <c r="W128" s="213">
        <v>1700000</v>
      </c>
      <c r="X128" s="213"/>
      <c r="Y128" s="253"/>
      <c r="Z128" s="251" t="e">
        <f t="shared" si="20"/>
        <v>#REF!</v>
      </c>
      <c r="AA128" s="252" t="e">
        <f t="shared" si="21"/>
        <v>#REF!</v>
      </c>
      <c r="AB128" s="283">
        <v>0</v>
      </c>
      <c r="AC128" s="264">
        <v>0</v>
      </c>
      <c r="AD128" s="264">
        <v>0</v>
      </c>
      <c r="AE128" s="284"/>
    </row>
    <row r="129" spans="1:31" s="214" customFormat="1" ht="11.25" x14ac:dyDescent="0.2">
      <c r="A129" s="359">
        <v>127</v>
      </c>
      <c r="B129" s="210">
        <v>22</v>
      </c>
      <c r="C129" s="262">
        <v>5420100</v>
      </c>
      <c r="D129" s="262" t="s">
        <v>642</v>
      </c>
      <c r="E129" s="265">
        <v>7853200</v>
      </c>
      <c r="F129" s="266">
        <v>960000</v>
      </c>
      <c r="G129" s="262" t="s">
        <v>642</v>
      </c>
      <c r="H129" s="210"/>
      <c r="I129" s="212" t="str">
        <f>VLOOKUP(C129,Produkte!$A$1:$B$250,2,0)</f>
        <v>Kreisstraßen</v>
      </c>
      <c r="J129" s="212" t="s">
        <v>211</v>
      </c>
      <c r="K129" s="218" t="s">
        <v>167</v>
      </c>
      <c r="L129" s="233">
        <f t="shared" si="22"/>
        <v>0</v>
      </c>
      <c r="M129" s="234">
        <f t="shared" si="23"/>
        <v>1060000</v>
      </c>
      <c r="N129" s="243">
        <v>0</v>
      </c>
      <c r="O129" s="263">
        <v>0</v>
      </c>
      <c r="P129" s="263">
        <v>0</v>
      </c>
      <c r="Q129" s="263">
        <v>0</v>
      </c>
      <c r="R129" s="263">
        <v>0</v>
      </c>
      <c r="S129" s="263">
        <v>0</v>
      </c>
      <c r="T129" s="263">
        <v>0</v>
      </c>
      <c r="U129" s="277">
        <v>60000</v>
      </c>
      <c r="V129" s="275">
        <v>0</v>
      </c>
      <c r="W129" s="213">
        <v>1000000</v>
      </c>
      <c r="X129" s="213"/>
      <c r="Y129" s="253"/>
      <c r="Z129" s="251" t="e">
        <f t="shared" si="20"/>
        <v>#REF!</v>
      </c>
      <c r="AA129" s="252" t="e">
        <f t="shared" si="21"/>
        <v>#REF!</v>
      </c>
      <c r="AB129" s="283">
        <v>0</v>
      </c>
      <c r="AC129" s="264">
        <v>0</v>
      </c>
      <c r="AD129" s="264">
        <v>0</v>
      </c>
      <c r="AE129" s="284"/>
    </row>
    <row r="130" spans="1:31" s="214" customFormat="1" ht="11.25" x14ac:dyDescent="0.2">
      <c r="A130" s="359">
        <v>128</v>
      </c>
      <c r="B130" s="210">
        <v>22</v>
      </c>
      <c r="C130" s="262">
        <v>5420100</v>
      </c>
      <c r="D130" s="262" t="s">
        <v>642</v>
      </c>
      <c r="E130" s="265">
        <v>7853200</v>
      </c>
      <c r="F130" s="266">
        <v>960000</v>
      </c>
      <c r="G130" s="262" t="s">
        <v>642</v>
      </c>
      <c r="H130" s="210"/>
      <c r="I130" s="212" t="str">
        <f>VLOOKUP(C130,Produkte!$A$1:$B$250,2,0)</f>
        <v>Kreisstraßen</v>
      </c>
      <c r="J130" s="212" t="s">
        <v>51</v>
      </c>
      <c r="K130" s="218" t="s">
        <v>167</v>
      </c>
      <c r="L130" s="233">
        <f t="shared" si="22"/>
        <v>0</v>
      </c>
      <c r="M130" s="234">
        <f t="shared" si="23"/>
        <v>800000</v>
      </c>
      <c r="N130" s="243">
        <v>0</v>
      </c>
      <c r="O130" s="263">
        <v>0</v>
      </c>
      <c r="P130" s="263">
        <v>0</v>
      </c>
      <c r="Q130" s="263">
        <v>0</v>
      </c>
      <c r="R130" s="263">
        <v>0</v>
      </c>
      <c r="S130" s="263">
        <v>0</v>
      </c>
      <c r="T130" s="263">
        <v>0</v>
      </c>
      <c r="U130" s="277">
        <v>50000</v>
      </c>
      <c r="V130" s="275">
        <v>0</v>
      </c>
      <c r="W130" s="213">
        <v>750000</v>
      </c>
      <c r="X130" s="213"/>
      <c r="Y130" s="253"/>
      <c r="Z130" s="251" t="e">
        <f t="shared" si="20"/>
        <v>#REF!</v>
      </c>
      <c r="AA130" s="252" t="e">
        <f t="shared" si="21"/>
        <v>#REF!</v>
      </c>
      <c r="AB130" s="283">
        <v>0</v>
      </c>
      <c r="AC130" s="264">
        <v>0</v>
      </c>
      <c r="AD130" s="264">
        <v>0</v>
      </c>
      <c r="AE130" s="284"/>
    </row>
    <row r="131" spans="1:31" s="214" customFormat="1" ht="11.25" x14ac:dyDescent="0.2">
      <c r="A131" s="359">
        <v>129</v>
      </c>
      <c r="B131" s="210">
        <v>22</v>
      </c>
      <c r="C131" s="262">
        <v>5420100</v>
      </c>
      <c r="D131" s="262" t="s">
        <v>642</v>
      </c>
      <c r="E131" s="265">
        <v>7853200</v>
      </c>
      <c r="F131" s="266">
        <v>960000</v>
      </c>
      <c r="G131" s="262" t="s">
        <v>642</v>
      </c>
      <c r="H131" s="210"/>
      <c r="I131" s="212" t="str">
        <f>VLOOKUP(C131,Produkte!$A$1:$B$250,2,0)</f>
        <v>Kreisstraßen</v>
      </c>
      <c r="J131" s="212" t="s">
        <v>225</v>
      </c>
      <c r="K131" s="218" t="s">
        <v>199</v>
      </c>
      <c r="L131" s="233">
        <f t="shared" si="22"/>
        <v>0</v>
      </c>
      <c r="M131" s="234">
        <f t="shared" si="23"/>
        <v>220000</v>
      </c>
      <c r="N131" s="243">
        <v>0</v>
      </c>
      <c r="O131" s="263">
        <v>0</v>
      </c>
      <c r="P131" s="263">
        <v>0</v>
      </c>
      <c r="Q131" s="263">
        <v>0</v>
      </c>
      <c r="R131" s="263">
        <v>0</v>
      </c>
      <c r="S131" s="263">
        <v>0</v>
      </c>
      <c r="T131" s="263">
        <v>0</v>
      </c>
      <c r="U131" s="277">
        <v>20000</v>
      </c>
      <c r="V131" s="275">
        <v>0</v>
      </c>
      <c r="W131" s="213">
        <v>200000</v>
      </c>
      <c r="X131" s="213"/>
      <c r="Y131" s="253"/>
      <c r="Z131" s="251" t="e">
        <f t="shared" si="20"/>
        <v>#REF!</v>
      </c>
      <c r="AA131" s="252" t="e">
        <f t="shared" si="21"/>
        <v>#REF!</v>
      </c>
      <c r="AB131" s="283">
        <v>0</v>
      </c>
      <c r="AC131" s="264">
        <v>0</v>
      </c>
      <c r="AD131" s="264">
        <v>0</v>
      </c>
      <c r="AE131" s="284"/>
    </row>
    <row r="132" spans="1:31" s="214" customFormat="1" ht="22.5" x14ac:dyDescent="0.2">
      <c r="A132" s="359">
        <v>130</v>
      </c>
      <c r="B132" s="210">
        <v>22</v>
      </c>
      <c r="C132" s="262">
        <v>5510210</v>
      </c>
      <c r="D132" s="262"/>
      <c r="E132" s="265">
        <v>7853200</v>
      </c>
      <c r="F132" s="266">
        <v>960000</v>
      </c>
      <c r="G132" s="262"/>
      <c r="H132" s="210"/>
      <c r="I132" s="212" t="str">
        <f>VLOOKUP(C132,Produkte!$A$1:$B$250,2,0)</f>
        <v>Sonstige Erholungseinrichtungen</v>
      </c>
      <c r="J132" s="212" t="s">
        <v>219</v>
      </c>
      <c r="K132" s="218" t="s">
        <v>206</v>
      </c>
      <c r="L132" s="233">
        <f t="shared" ref="L132:L135" si="24">N132+P132+R132+T132+V132+X132</f>
        <v>800000</v>
      </c>
      <c r="M132" s="234">
        <f t="shared" ref="M132:M135" si="25">O132+Q132+S132+U132+W132+Y132</f>
        <v>1260000</v>
      </c>
      <c r="N132" s="243">
        <v>0</v>
      </c>
      <c r="O132" s="263">
        <v>0</v>
      </c>
      <c r="P132" s="263">
        <v>0</v>
      </c>
      <c r="Q132" s="263">
        <v>0</v>
      </c>
      <c r="R132" s="263">
        <v>0</v>
      </c>
      <c r="S132" s="263">
        <v>0</v>
      </c>
      <c r="T132" s="263">
        <v>0</v>
      </c>
      <c r="U132" s="277">
        <v>60000</v>
      </c>
      <c r="V132" s="275">
        <v>800000</v>
      </c>
      <c r="W132" s="213">
        <v>1200000</v>
      </c>
      <c r="X132" s="213"/>
      <c r="Y132" s="253"/>
      <c r="Z132" s="251" t="e">
        <f t="shared" si="20"/>
        <v>#REF!</v>
      </c>
      <c r="AA132" s="252" t="e">
        <f t="shared" si="21"/>
        <v>#REF!</v>
      </c>
      <c r="AB132" s="283">
        <v>0</v>
      </c>
      <c r="AC132" s="264">
        <v>0</v>
      </c>
      <c r="AD132" s="264">
        <v>0</v>
      </c>
      <c r="AE132" s="284"/>
    </row>
    <row r="133" spans="1:31" s="268" customFormat="1" ht="22.5" x14ac:dyDescent="0.2">
      <c r="A133" s="359">
        <v>131</v>
      </c>
      <c r="B133" s="210">
        <v>22</v>
      </c>
      <c r="C133" s="262">
        <v>5510210</v>
      </c>
      <c r="D133" s="262"/>
      <c r="E133" s="265">
        <v>7853200</v>
      </c>
      <c r="F133" s="266">
        <v>960000</v>
      </c>
      <c r="G133" s="262"/>
      <c r="H133" s="210"/>
      <c r="I133" s="212" t="str">
        <f>VLOOKUP(C133,Produkte!$A$1:$B$250,2,0)</f>
        <v>Sonstige Erholungseinrichtungen</v>
      </c>
      <c r="J133" s="212" t="s">
        <v>218</v>
      </c>
      <c r="K133" s="218" t="s">
        <v>206</v>
      </c>
      <c r="L133" s="233">
        <f t="shared" si="24"/>
        <v>200000</v>
      </c>
      <c r="M133" s="234">
        <f t="shared" si="25"/>
        <v>450000</v>
      </c>
      <c r="N133" s="243">
        <v>0</v>
      </c>
      <c r="O133" s="263">
        <v>0</v>
      </c>
      <c r="P133" s="263">
        <v>0</v>
      </c>
      <c r="Q133" s="263">
        <v>0</v>
      </c>
      <c r="R133" s="263">
        <v>0</v>
      </c>
      <c r="S133" s="263">
        <v>25000</v>
      </c>
      <c r="T133" s="263">
        <v>0</v>
      </c>
      <c r="U133" s="277">
        <v>25000</v>
      </c>
      <c r="V133" s="275">
        <v>200000</v>
      </c>
      <c r="W133" s="213">
        <v>400000</v>
      </c>
      <c r="X133" s="213"/>
      <c r="Y133" s="253"/>
      <c r="Z133" s="251" t="e">
        <f t="shared" ref="Z133:Z135" si="26">Z132+N133-O133</f>
        <v>#REF!</v>
      </c>
      <c r="AA133" s="252" t="e">
        <f t="shared" ref="AA133:AA135" si="27">AA132+P133-Q133</f>
        <v>#REF!</v>
      </c>
      <c r="AB133" s="283">
        <v>0</v>
      </c>
      <c r="AC133" s="264">
        <v>0</v>
      </c>
      <c r="AD133" s="264">
        <v>0</v>
      </c>
      <c r="AE133" s="284"/>
    </row>
    <row r="134" spans="1:31" s="268" customFormat="1" ht="22.5" x14ac:dyDescent="0.2">
      <c r="A134" s="359">
        <v>132</v>
      </c>
      <c r="B134" s="210">
        <v>22</v>
      </c>
      <c r="C134" s="262">
        <v>5510210</v>
      </c>
      <c r="D134" s="262"/>
      <c r="E134" s="265">
        <v>7853200</v>
      </c>
      <c r="F134" s="266">
        <v>960000</v>
      </c>
      <c r="G134" s="262"/>
      <c r="H134" s="210"/>
      <c r="I134" s="212" t="str">
        <f>VLOOKUP(C134,Produkte!$A$1:$B$250,2,0)</f>
        <v>Sonstige Erholungseinrichtungen</v>
      </c>
      <c r="J134" s="212" t="s">
        <v>295</v>
      </c>
      <c r="K134" s="218" t="s">
        <v>296</v>
      </c>
      <c r="L134" s="233">
        <f t="shared" si="24"/>
        <v>810000</v>
      </c>
      <c r="M134" s="234">
        <f t="shared" si="25"/>
        <v>365000</v>
      </c>
      <c r="N134" s="243">
        <v>0</v>
      </c>
      <c r="O134" s="263">
        <v>250000</v>
      </c>
      <c r="P134" s="263">
        <v>0</v>
      </c>
      <c r="Q134" s="263">
        <v>25000</v>
      </c>
      <c r="R134" s="263">
        <v>810000</v>
      </c>
      <c r="S134" s="263">
        <v>90000</v>
      </c>
      <c r="T134" s="263">
        <v>0</v>
      </c>
      <c r="U134" s="277">
        <v>0</v>
      </c>
      <c r="V134" s="275">
        <v>0</v>
      </c>
      <c r="W134" s="213">
        <v>0</v>
      </c>
      <c r="X134" s="213"/>
      <c r="Y134" s="253"/>
      <c r="Z134" s="251" t="e">
        <f t="shared" si="26"/>
        <v>#REF!</v>
      </c>
      <c r="AA134" s="252" t="e">
        <f t="shared" si="27"/>
        <v>#REF!</v>
      </c>
      <c r="AB134" s="283">
        <v>0</v>
      </c>
      <c r="AC134" s="264">
        <v>0</v>
      </c>
      <c r="AD134" s="264">
        <v>0</v>
      </c>
      <c r="AE134" s="284"/>
    </row>
    <row r="135" spans="1:31" s="215" customFormat="1" ht="22.5" x14ac:dyDescent="0.2">
      <c r="A135" s="359">
        <v>133</v>
      </c>
      <c r="B135" s="219">
        <v>22</v>
      </c>
      <c r="C135" s="269">
        <v>5510210</v>
      </c>
      <c r="D135" s="269"/>
      <c r="E135" s="270">
        <v>7853200</v>
      </c>
      <c r="F135" s="271">
        <v>960000</v>
      </c>
      <c r="G135" s="269"/>
      <c r="H135" s="219"/>
      <c r="I135" s="220" t="str">
        <f>VLOOKUP(C135,Produkte!$A$1:$B$250,2,0)</f>
        <v>Sonstige Erholungseinrichtungen</v>
      </c>
      <c r="J135" s="220" t="s">
        <v>297</v>
      </c>
      <c r="K135" s="221" t="s">
        <v>296</v>
      </c>
      <c r="L135" s="235">
        <f t="shared" si="24"/>
        <v>300000</v>
      </c>
      <c r="M135" s="236">
        <f t="shared" si="25"/>
        <v>430000</v>
      </c>
      <c r="N135" s="244">
        <v>0</v>
      </c>
      <c r="O135" s="278">
        <v>0</v>
      </c>
      <c r="P135" s="278">
        <v>0</v>
      </c>
      <c r="Q135" s="278">
        <v>30000</v>
      </c>
      <c r="R135" s="278">
        <v>300000</v>
      </c>
      <c r="S135" s="278">
        <v>400000</v>
      </c>
      <c r="T135" s="278">
        <v>0</v>
      </c>
      <c r="U135" s="279">
        <v>0</v>
      </c>
      <c r="V135" s="275">
        <v>0</v>
      </c>
      <c r="W135" s="213">
        <v>0</v>
      </c>
      <c r="X135" s="213"/>
      <c r="Y135" s="253"/>
      <c r="Z135" s="251" t="e">
        <f t="shared" si="26"/>
        <v>#REF!</v>
      </c>
      <c r="AA135" s="252" t="e">
        <f t="shared" si="27"/>
        <v>#REF!</v>
      </c>
      <c r="AB135" s="285">
        <v>0</v>
      </c>
      <c r="AC135" s="286">
        <v>0</v>
      </c>
      <c r="AD135" s="286">
        <v>0</v>
      </c>
      <c r="AE135" s="287"/>
    </row>
    <row r="136" spans="1:31" s="124" customFormat="1" x14ac:dyDescent="0.2">
      <c r="A136" s="535" t="s">
        <v>768</v>
      </c>
      <c r="B136" s="535"/>
      <c r="C136" s="535"/>
      <c r="D136" s="535"/>
      <c r="E136" s="535"/>
      <c r="F136" s="535"/>
      <c r="G136" s="535"/>
      <c r="H136" s="535"/>
      <c r="I136" s="535"/>
      <c r="J136" s="535"/>
      <c r="K136" s="536"/>
      <c r="L136" s="360">
        <f t="shared" ref="L136:U136" si="28">SUM(L68:L135)</f>
        <v>6557000</v>
      </c>
      <c r="M136" s="361">
        <f t="shared" si="28"/>
        <v>70203000</v>
      </c>
      <c r="N136" s="360">
        <f t="shared" si="28"/>
        <v>260000</v>
      </c>
      <c r="O136" s="439">
        <f t="shared" si="28"/>
        <v>4345000</v>
      </c>
      <c r="P136" s="439">
        <f t="shared" si="28"/>
        <v>0</v>
      </c>
      <c r="Q136" s="439">
        <f t="shared" si="28"/>
        <v>14927000</v>
      </c>
      <c r="R136" s="439">
        <f t="shared" si="28"/>
        <v>1947000</v>
      </c>
      <c r="S136" s="439">
        <f t="shared" si="28"/>
        <v>18531000</v>
      </c>
      <c r="T136" s="439">
        <f t="shared" si="28"/>
        <v>600000</v>
      </c>
      <c r="U136" s="361">
        <f t="shared" si="28"/>
        <v>22485000</v>
      </c>
      <c r="V136" s="445"/>
      <c r="W136" s="439"/>
      <c r="X136" s="439"/>
      <c r="Y136" s="440"/>
      <c r="Z136" s="446"/>
      <c r="AA136" s="447"/>
      <c r="AB136" s="445">
        <f t="shared" ref="AB136:AE136" si="29">SUM(AB125:AB135)</f>
        <v>0</v>
      </c>
      <c r="AC136" s="445">
        <f t="shared" si="29"/>
        <v>20000</v>
      </c>
      <c r="AD136" s="445">
        <f t="shared" si="29"/>
        <v>0</v>
      </c>
      <c r="AE136" s="445">
        <f t="shared" si="29"/>
        <v>0</v>
      </c>
    </row>
    <row r="137" spans="1:31" x14ac:dyDescent="0.2">
      <c r="A137" s="49"/>
      <c r="B137" s="35"/>
      <c r="C137" s="35"/>
      <c r="D137" s="35"/>
      <c r="E137" s="35"/>
      <c r="F137" s="131"/>
      <c r="G137" s="35"/>
      <c r="H137" s="35"/>
      <c r="I137" s="117"/>
      <c r="J137" s="36"/>
      <c r="K137" s="36"/>
      <c r="L137" s="179">
        <f t="shared" ref="L137:U137" si="30">L136+L67</f>
        <v>89252200</v>
      </c>
      <c r="M137" s="180">
        <f t="shared" si="30"/>
        <v>209053100</v>
      </c>
      <c r="N137" s="179">
        <f t="shared" si="30"/>
        <v>5929700</v>
      </c>
      <c r="O137" s="185">
        <f t="shared" si="30"/>
        <v>27350600</v>
      </c>
      <c r="P137" s="185">
        <f t="shared" si="30"/>
        <v>5666400</v>
      </c>
      <c r="Q137" s="185">
        <f t="shared" si="30"/>
        <v>33452000</v>
      </c>
      <c r="R137" s="185">
        <f t="shared" si="30"/>
        <v>22115700</v>
      </c>
      <c r="S137" s="185">
        <f t="shared" si="30"/>
        <v>51550500</v>
      </c>
      <c r="T137" s="185">
        <f t="shared" si="30"/>
        <v>29840200</v>
      </c>
      <c r="U137" s="180">
        <f t="shared" si="30"/>
        <v>62895000</v>
      </c>
      <c r="V137" s="178">
        <f>SUM(V2:V135)</f>
        <v>24150200</v>
      </c>
      <c r="W137" s="150">
        <f>SUM(W2:W135)</f>
        <v>32670000</v>
      </c>
      <c r="X137" s="150">
        <f>SUM(X2:X135)</f>
        <v>0</v>
      </c>
      <c r="Y137" s="187">
        <f>SUM(Y2:Y135)</f>
        <v>133180400</v>
      </c>
      <c r="Z137" s="251" t="e">
        <f>Z135+N137-O137</f>
        <v>#REF!</v>
      </c>
      <c r="AA137" s="252" t="e">
        <f>AA135+P137-Q137</f>
        <v>#REF!</v>
      </c>
      <c r="AB137" s="179">
        <f>SUM(AB2:AB135)</f>
        <v>2886000</v>
      </c>
      <c r="AC137" s="185">
        <f>SUM(AC2:AC135)</f>
        <v>35095000</v>
      </c>
      <c r="AD137" s="185">
        <f>SUM(AD2:AD135)</f>
        <v>36290000</v>
      </c>
      <c r="AE137" s="180">
        <v>0</v>
      </c>
    </row>
    <row r="138" spans="1:31" x14ac:dyDescent="0.2">
      <c r="B138" s="123"/>
      <c r="C138" s="113"/>
      <c r="D138" s="113"/>
      <c r="E138" s="113"/>
      <c r="F138" s="134"/>
      <c r="G138" s="113"/>
      <c r="H138" s="136"/>
      <c r="I138" s="113"/>
      <c r="J138" s="38"/>
      <c r="K138" s="36"/>
      <c r="L138" s="181"/>
      <c r="M138" s="182">
        <v>0</v>
      </c>
      <c r="N138" s="181"/>
      <c r="O138" s="186">
        <f>O137-N137</f>
        <v>21420900</v>
      </c>
      <c r="P138" s="186"/>
      <c r="Q138" s="186">
        <f>Q137-P137</f>
        <v>27785600</v>
      </c>
      <c r="R138" s="186"/>
      <c r="S138" s="186">
        <f>S137-R137</f>
        <v>29434800</v>
      </c>
      <c r="T138" s="186"/>
      <c r="U138" s="182">
        <f>U137-T137</f>
        <v>33054800</v>
      </c>
      <c r="V138" s="178"/>
      <c r="W138" s="150">
        <f>W137-V137</f>
        <v>8519800</v>
      </c>
      <c r="X138" s="150"/>
      <c r="Y138" s="187">
        <f>Y137-X137</f>
        <v>133180400</v>
      </c>
      <c r="Z138" s="251" t="e">
        <f t="shared" ref="Z138" si="31">Z137+N138-O138</f>
        <v>#REF!</v>
      </c>
      <c r="AA138" s="252" t="e">
        <f t="shared" ref="AA138" si="32">AA137+P138-Q138</f>
        <v>#REF!</v>
      </c>
      <c r="AB138" s="181"/>
      <c r="AC138" s="186"/>
      <c r="AD138" s="186"/>
      <c r="AE138" s="182"/>
    </row>
    <row r="139" spans="1:31" x14ac:dyDescent="0.2">
      <c r="C139" s="37"/>
      <c r="D139" s="37"/>
      <c r="E139" s="37"/>
      <c r="G139" s="37"/>
      <c r="I139" s="43"/>
      <c r="V139" s="37"/>
      <c r="W139" s="37"/>
      <c r="X139" s="37"/>
      <c r="Y139" s="37"/>
    </row>
    <row r="140" spans="1:31" x14ac:dyDescent="0.2">
      <c r="C140" s="37"/>
      <c r="D140" s="37"/>
      <c r="E140" s="37"/>
      <c r="G140" s="37"/>
      <c r="I140" s="43"/>
      <c r="V140" s="37"/>
      <c r="W140" s="37"/>
      <c r="X140" s="37"/>
      <c r="Y140" s="37"/>
    </row>
    <row r="141" spans="1:31" x14ac:dyDescent="0.2">
      <c r="C141" s="37"/>
      <c r="D141" s="37"/>
      <c r="E141" s="37"/>
      <c r="G141" s="37"/>
      <c r="I141" s="43"/>
      <c r="V141" s="37"/>
      <c r="W141" s="37"/>
      <c r="X141" s="37"/>
      <c r="Y141" s="37"/>
    </row>
    <row r="142" spans="1:31" x14ac:dyDescent="0.2">
      <c r="C142" s="37"/>
      <c r="D142" s="37"/>
      <c r="E142" s="37"/>
      <c r="G142" s="37"/>
      <c r="I142" s="43"/>
      <c r="V142" s="37"/>
      <c r="W142" s="37"/>
      <c r="X142" s="37"/>
      <c r="Y142" s="37"/>
    </row>
    <row r="143" spans="1:31" x14ac:dyDescent="0.2">
      <c r="C143" s="37"/>
      <c r="D143" s="37"/>
      <c r="E143" s="37"/>
      <c r="G143" s="37"/>
      <c r="I143" s="43"/>
      <c r="V143" s="37"/>
      <c r="W143" s="37"/>
      <c r="X143" s="37"/>
      <c r="Y143" s="37"/>
    </row>
    <row r="144" spans="1:31" x14ac:dyDescent="0.2">
      <c r="C144" s="37"/>
      <c r="D144" s="37"/>
      <c r="E144" s="37"/>
      <c r="G144" s="37"/>
      <c r="I144" s="43"/>
      <c r="V144" s="37"/>
      <c r="W144" s="37"/>
      <c r="X144" s="37"/>
      <c r="Y144" s="37"/>
    </row>
    <row r="145" spans="3:25" x14ac:dyDescent="0.2">
      <c r="C145" s="37"/>
      <c r="D145" s="37"/>
      <c r="E145" s="37"/>
      <c r="G145" s="37"/>
      <c r="I145" s="43"/>
      <c r="V145" s="37"/>
      <c r="W145" s="37"/>
      <c r="X145" s="37"/>
      <c r="Y145" s="37"/>
    </row>
    <row r="146" spans="3:25" x14ac:dyDescent="0.2">
      <c r="C146" s="37"/>
      <c r="D146" s="37"/>
      <c r="E146" s="37"/>
      <c r="G146" s="37"/>
      <c r="I146" s="43"/>
      <c r="V146" s="37"/>
      <c r="W146" s="37"/>
      <c r="X146" s="37"/>
      <c r="Y146" s="37"/>
    </row>
    <row r="147" spans="3:25" x14ac:dyDescent="0.2">
      <c r="C147" s="37"/>
      <c r="D147" s="37"/>
      <c r="E147" s="37"/>
      <c r="G147" s="37"/>
      <c r="I147" s="43"/>
      <c r="V147" s="37"/>
      <c r="W147" s="37"/>
      <c r="X147" s="37"/>
      <c r="Y147" s="37"/>
    </row>
    <row r="148" spans="3:25" x14ac:dyDescent="0.2">
      <c r="C148" s="37"/>
      <c r="D148" s="37"/>
      <c r="E148" s="37"/>
      <c r="G148" s="37"/>
      <c r="I148" s="43"/>
      <c r="V148" s="37"/>
      <c r="W148" s="37"/>
      <c r="X148" s="37"/>
      <c r="Y148" s="37"/>
    </row>
    <row r="149" spans="3:25" x14ac:dyDescent="0.2">
      <c r="C149" s="37"/>
      <c r="D149" s="37"/>
      <c r="E149" s="37"/>
      <c r="G149" s="37"/>
      <c r="I149" s="43"/>
      <c r="V149" s="37"/>
      <c r="W149" s="37"/>
      <c r="X149" s="37"/>
      <c r="Y149" s="37"/>
    </row>
    <row r="150" spans="3:25" x14ac:dyDescent="0.2">
      <c r="C150" s="37"/>
      <c r="D150" s="37"/>
      <c r="E150" s="37"/>
      <c r="G150" s="37"/>
      <c r="I150" s="43"/>
      <c r="V150" s="37"/>
      <c r="W150" s="37"/>
      <c r="X150" s="37"/>
      <c r="Y150" s="37"/>
    </row>
    <row r="151" spans="3:25" x14ac:dyDescent="0.2">
      <c r="C151" s="37"/>
      <c r="D151" s="37"/>
      <c r="E151" s="37"/>
      <c r="G151" s="37"/>
      <c r="I151" s="43"/>
      <c r="V151" s="37"/>
      <c r="W151" s="37"/>
      <c r="X151" s="37"/>
      <c r="Y151" s="37"/>
    </row>
    <row r="152" spans="3:25" x14ac:dyDescent="0.2">
      <c r="C152" s="37"/>
      <c r="D152" s="37"/>
      <c r="E152" s="37"/>
      <c r="G152" s="37"/>
      <c r="I152" s="43"/>
      <c r="V152" s="37"/>
      <c r="W152" s="37"/>
      <c r="X152" s="37"/>
      <c r="Y152" s="37"/>
    </row>
    <row r="153" spans="3:25" x14ac:dyDescent="0.2">
      <c r="C153" s="37"/>
      <c r="D153" s="37"/>
      <c r="E153" s="37"/>
      <c r="G153" s="37"/>
      <c r="I153" s="43"/>
      <c r="V153" s="37"/>
      <c r="W153" s="37"/>
      <c r="X153" s="37"/>
      <c r="Y153" s="37"/>
    </row>
    <row r="154" spans="3:25" x14ac:dyDescent="0.2">
      <c r="C154" s="37"/>
      <c r="D154" s="37"/>
      <c r="E154" s="37"/>
      <c r="G154" s="37"/>
      <c r="I154" s="43"/>
      <c r="V154" s="37"/>
      <c r="W154" s="37"/>
      <c r="X154" s="37"/>
      <c r="Y154" s="37"/>
    </row>
    <row r="155" spans="3:25" x14ac:dyDescent="0.2">
      <c r="C155" s="37"/>
      <c r="D155" s="37"/>
      <c r="E155" s="37"/>
      <c r="G155" s="37"/>
      <c r="I155" s="43"/>
      <c r="V155" s="37"/>
      <c r="W155" s="37"/>
      <c r="X155" s="37"/>
      <c r="Y155" s="37"/>
    </row>
    <row r="156" spans="3:25" x14ac:dyDescent="0.2">
      <c r="C156" s="37"/>
      <c r="D156" s="37"/>
      <c r="E156" s="37"/>
      <c r="G156" s="37"/>
      <c r="I156" s="43"/>
      <c r="V156" s="37"/>
      <c r="W156" s="37"/>
      <c r="X156" s="37"/>
      <c r="Y156" s="37"/>
    </row>
    <row r="157" spans="3:25" x14ac:dyDescent="0.2">
      <c r="C157" s="37"/>
      <c r="D157" s="37"/>
      <c r="E157" s="37"/>
      <c r="G157" s="37"/>
      <c r="I157" s="43"/>
      <c r="V157" s="37"/>
      <c r="W157" s="37"/>
      <c r="X157" s="37"/>
      <c r="Y157" s="37"/>
    </row>
    <row r="158" spans="3:25" x14ac:dyDescent="0.2">
      <c r="C158" s="37"/>
      <c r="D158" s="37"/>
      <c r="E158" s="37"/>
      <c r="G158" s="37"/>
      <c r="I158" s="43"/>
      <c r="V158" s="37"/>
      <c r="W158" s="37"/>
      <c r="X158" s="37"/>
      <c r="Y158" s="37"/>
    </row>
    <row r="159" spans="3:25" x14ac:dyDescent="0.2">
      <c r="C159" s="37"/>
      <c r="D159" s="37"/>
      <c r="E159" s="37"/>
      <c r="G159" s="37"/>
      <c r="I159" s="43"/>
      <c r="V159" s="37"/>
      <c r="W159" s="37"/>
      <c r="X159" s="37"/>
      <c r="Y159" s="37"/>
    </row>
    <row r="160" spans="3:25" x14ac:dyDescent="0.2">
      <c r="C160" s="37"/>
      <c r="D160" s="37"/>
      <c r="E160" s="37"/>
      <c r="G160" s="37"/>
      <c r="I160" s="43"/>
      <c r="V160" s="37"/>
      <c r="W160" s="37"/>
      <c r="X160" s="37"/>
      <c r="Y160" s="37"/>
    </row>
    <row r="161" spans="3:25" x14ac:dyDescent="0.2">
      <c r="C161" s="37"/>
      <c r="D161" s="37"/>
      <c r="E161" s="37"/>
      <c r="G161" s="37"/>
      <c r="I161" s="43"/>
      <c r="V161" s="37"/>
      <c r="W161" s="37"/>
      <c r="X161" s="37"/>
      <c r="Y161" s="37"/>
    </row>
    <row r="162" spans="3:25" x14ac:dyDescent="0.2">
      <c r="C162" s="37"/>
      <c r="D162" s="37"/>
      <c r="E162" s="37"/>
      <c r="G162" s="37"/>
      <c r="I162" s="43"/>
      <c r="V162" s="37"/>
      <c r="W162" s="37"/>
      <c r="X162" s="37"/>
      <c r="Y162" s="37"/>
    </row>
    <row r="163" spans="3:25" x14ac:dyDescent="0.2">
      <c r="C163" s="37"/>
      <c r="D163" s="37"/>
      <c r="E163" s="37"/>
      <c r="G163" s="37"/>
      <c r="I163" s="43"/>
      <c r="V163" s="37"/>
      <c r="W163" s="37"/>
      <c r="X163" s="37"/>
      <c r="Y163" s="37"/>
    </row>
    <row r="164" spans="3:25" x14ac:dyDescent="0.2">
      <c r="C164" s="37"/>
      <c r="D164" s="37"/>
      <c r="E164" s="37"/>
      <c r="G164" s="37"/>
      <c r="I164" s="43"/>
      <c r="V164" s="37"/>
      <c r="W164" s="37"/>
      <c r="X164" s="37"/>
      <c r="Y164" s="37"/>
    </row>
    <row r="165" spans="3:25" x14ac:dyDescent="0.2">
      <c r="C165" s="37"/>
      <c r="D165" s="37"/>
      <c r="E165" s="37"/>
      <c r="G165" s="37"/>
      <c r="I165" s="43"/>
      <c r="V165" s="37"/>
      <c r="W165" s="37"/>
      <c r="X165" s="37"/>
      <c r="Y165" s="37"/>
    </row>
    <row r="166" spans="3:25" x14ac:dyDescent="0.2">
      <c r="C166" s="37"/>
      <c r="D166" s="37"/>
      <c r="E166" s="37"/>
      <c r="G166" s="37"/>
      <c r="I166" s="43"/>
      <c r="V166" s="37"/>
      <c r="W166" s="37"/>
      <c r="X166" s="37"/>
      <c r="Y166" s="37"/>
    </row>
    <row r="167" spans="3:25" x14ac:dyDescent="0.2">
      <c r="C167" s="37"/>
      <c r="D167" s="37"/>
      <c r="E167" s="37"/>
      <c r="G167" s="37"/>
      <c r="I167" s="43"/>
      <c r="V167" s="37"/>
      <c r="W167" s="37"/>
      <c r="X167" s="37"/>
      <c r="Y167" s="37"/>
    </row>
  </sheetData>
  <autoFilter ref="A1:AF138"/>
  <customSheetViews>
    <customSheetView guid="{BA740DD0-A8D6-4FF1-911F-75E2817B4FB3}" fitToPage="1" hiddenColumns="1" showRuler="0" topLeftCell="B1">
      <selection activeCell="I10" sqref="I10"/>
      <pageMargins left="0.7" right="0.7" top="0.78740157499999996" bottom="0.78740157499999996" header="0.3" footer="0.3"/>
      <pageSetup paperSize="8" fitToHeight="0" orientation="landscape"/>
      <headerFooter alignWithMargins="0">
        <oddHeader>&amp;L&amp;9Prioritätenliste Investitionsplanung 2013 - 2016&amp;C&amp;9Kategorie 3&amp;R&amp;9Sonstige Investitionsvorhaben über 50 TEUR</oddHeader>
        <oddFooter>&amp;L&amp;9Version vom &amp;D&amp;C&amp;9alle Werte in EUR&amp;RSeite &amp;P von &amp;N</oddFooter>
      </headerFooter>
    </customSheetView>
  </customSheetViews>
  <mergeCells count="2">
    <mergeCell ref="A67:K67"/>
    <mergeCell ref="A136:K136"/>
  </mergeCells>
  <phoneticPr fontId="17" type="noConversion"/>
  <conditionalFormatting sqref="Z137:AA138 Z59:AA62 Z2:AA57 Z68:AA135">
    <cfRule type="cellIs" dxfId="171" priority="117" operator="equal">
      <formula>0</formula>
    </cfRule>
    <cfRule type="cellIs" dxfId="170" priority="118" operator="greaterThan">
      <formula>0.000000000000001</formula>
    </cfRule>
    <cfRule type="cellIs" dxfId="169" priority="119" operator="lessThan">
      <formula>0.0000000000000000001</formula>
    </cfRule>
  </conditionalFormatting>
  <conditionalFormatting sqref="B86:K124">
    <cfRule type="expression" dxfId="168" priority="53">
      <formula>ISBLANK(B86:V192)</formula>
    </cfRule>
  </conditionalFormatting>
  <conditionalFormatting sqref="L61:M61">
    <cfRule type="expression" dxfId="167" priority="236">
      <formula>ISBLANK(L61:AE191)</formula>
    </cfRule>
  </conditionalFormatting>
  <conditionalFormatting sqref="B61:K61">
    <cfRule type="expression" dxfId="166" priority="240">
      <formula>ISBLANK(B61:V191)</formula>
    </cfRule>
  </conditionalFormatting>
  <conditionalFormatting sqref="O61:P61">
    <cfRule type="expression" dxfId="165" priority="244">
      <formula>ISBLANK(O61:AF191)</formula>
    </cfRule>
  </conditionalFormatting>
  <conditionalFormatting sqref="N61">
    <cfRule type="expression" dxfId="164" priority="248">
      <formula>ISBLANK(N61:AF191)</formula>
    </cfRule>
  </conditionalFormatting>
  <conditionalFormatting sqref="Q61:R61">
    <cfRule type="expression" dxfId="163" priority="252">
      <formula>ISBLANK(Q61:AF191)</formula>
    </cfRule>
  </conditionalFormatting>
  <conditionalFormatting sqref="B54:K54">
    <cfRule type="expression" dxfId="162" priority="266">
      <formula>ISBLANK(B54:V171)</formula>
    </cfRule>
  </conditionalFormatting>
  <conditionalFormatting sqref="L54:M54">
    <cfRule type="expression" dxfId="161" priority="281">
      <formula>ISBLANK(L54:AE171)</formula>
    </cfRule>
  </conditionalFormatting>
  <conditionalFormatting sqref="O54:P54">
    <cfRule type="expression" dxfId="160" priority="284">
      <formula>ISBLANK(O54:AF171)</formula>
    </cfRule>
  </conditionalFormatting>
  <conditionalFormatting sqref="N54">
    <cfRule type="expression" dxfId="159" priority="287">
      <formula>ISBLANK(N54:AF171)</formula>
    </cfRule>
  </conditionalFormatting>
  <conditionalFormatting sqref="Q54:R54">
    <cfRule type="expression" dxfId="158" priority="290">
      <formula>ISBLANK(Q54:AF171)</formula>
    </cfRule>
  </conditionalFormatting>
  <conditionalFormatting sqref="L86:M124">
    <cfRule type="expression" dxfId="157" priority="309">
      <formula>ISBLANK(L86:AE192)</formula>
    </cfRule>
  </conditionalFormatting>
  <conditionalFormatting sqref="O86:P124">
    <cfRule type="expression" dxfId="156" priority="313">
      <formula>ISBLANK(O86:AF192)</formula>
    </cfRule>
  </conditionalFormatting>
  <conditionalFormatting sqref="N86:N124">
    <cfRule type="expression" dxfId="155" priority="317">
      <formula>ISBLANK(N86:AF192)</formula>
    </cfRule>
  </conditionalFormatting>
  <conditionalFormatting sqref="Q86:R124">
    <cfRule type="expression" dxfId="154" priority="321">
      <formula>ISBLANK(Q86:AF192)</formula>
    </cfRule>
  </conditionalFormatting>
  <conditionalFormatting sqref="B56:K56 B59:K60 B64:K64 B63:G63 I63:K63">
    <cfRule type="expression" dxfId="153" priority="322">
      <formula>ISBLANK(B56:V166)</formula>
    </cfRule>
  </conditionalFormatting>
  <conditionalFormatting sqref="L55:M55 L53:M53 L31:M34">
    <cfRule type="expression" dxfId="152" priority="418">
      <formula>ISBLANK(L31:AE139)</formula>
    </cfRule>
  </conditionalFormatting>
  <conditionalFormatting sqref="O55:P55 O53:P53 O31:P34">
    <cfRule type="expression" dxfId="151" priority="424">
      <formula>ISBLANK(O31:AF139)</formula>
    </cfRule>
  </conditionalFormatting>
  <conditionalFormatting sqref="N55 N53 N31:N34">
    <cfRule type="expression" dxfId="150" priority="430">
      <formula>ISBLANK(N31:AF139)</formula>
    </cfRule>
  </conditionalFormatting>
  <conditionalFormatting sqref="Q55:R55 Q53:R53 Q31:R34">
    <cfRule type="expression" dxfId="149" priority="436">
      <formula>ISBLANK(Q31:AF139)</formula>
    </cfRule>
  </conditionalFormatting>
  <conditionalFormatting sqref="L56:M56 L59:M60 L62:M64">
    <cfRule type="expression" dxfId="148" priority="447">
      <formula>ISBLANK(L56:AE166)</formula>
    </cfRule>
  </conditionalFormatting>
  <conditionalFormatting sqref="B62:K62">
    <cfRule type="expression" dxfId="147" priority="450">
      <formula>ISBLANK(B62:V172)</formula>
    </cfRule>
  </conditionalFormatting>
  <conditionalFormatting sqref="O56:P56 O59:P60 O62:P64">
    <cfRule type="expression" dxfId="146" priority="453">
      <formula>ISBLANK(O56:AF166)</formula>
    </cfRule>
  </conditionalFormatting>
  <conditionalFormatting sqref="N56 N59:N60 N62:N64">
    <cfRule type="expression" dxfId="145" priority="456">
      <formula>ISBLANK(N56:AF166)</formula>
    </cfRule>
  </conditionalFormatting>
  <conditionalFormatting sqref="Q56:R56 Q59:R60 Q62:R64">
    <cfRule type="expression" dxfId="144" priority="459">
      <formula>ISBLANK(Q56:AF166)</formula>
    </cfRule>
  </conditionalFormatting>
  <conditionalFormatting sqref="L41:M41">
    <cfRule type="expression" dxfId="143" priority="572">
      <formula>ISBLANK(L41:AE169)</formula>
    </cfRule>
  </conditionalFormatting>
  <conditionalFormatting sqref="B41:K41">
    <cfRule type="expression" dxfId="142" priority="573">
      <formula>ISBLANK(B41:V169)</formula>
    </cfRule>
  </conditionalFormatting>
  <conditionalFormatting sqref="O41:P41">
    <cfRule type="expression" dxfId="141" priority="574">
      <formula>ISBLANK(O41:AF169)</formula>
    </cfRule>
  </conditionalFormatting>
  <conditionalFormatting sqref="N41">
    <cfRule type="expression" dxfId="140" priority="575">
      <formula>ISBLANK(N41:AF169)</formula>
    </cfRule>
  </conditionalFormatting>
  <conditionalFormatting sqref="Q41:R41">
    <cfRule type="expression" dxfId="139" priority="576">
      <formula>ISBLANK(Q41:AF169)</formula>
    </cfRule>
  </conditionalFormatting>
  <conditionalFormatting sqref="A66 A125:A135">
    <cfRule type="expression" dxfId="138" priority="626">
      <formula>ISBLANK(A66:U198)</formula>
    </cfRule>
  </conditionalFormatting>
  <conditionalFormatting sqref="B125:K135 B26:K27">
    <cfRule type="expression" dxfId="137" priority="631">
      <formula>ISBLANK(B26:V133)</formula>
    </cfRule>
  </conditionalFormatting>
  <conditionalFormatting sqref="L57:M57">
    <cfRule type="expression" dxfId="136" priority="674">
      <formula>ISBLANK(L57:AE168)</formula>
    </cfRule>
  </conditionalFormatting>
  <conditionalFormatting sqref="B57:K57 I58:K58">
    <cfRule type="expression" dxfId="135" priority="675">
      <formula>ISBLANK(B57:V168)</formula>
    </cfRule>
  </conditionalFormatting>
  <conditionalFormatting sqref="O57:P57">
    <cfRule type="expression" dxfId="134" priority="676">
      <formula>ISBLANK(O57:AF168)</formula>
    </cfRule>
  </conditionalFormatting>
  <conditionalFormatting sqref="N57">
    <cfRule type="expression" dxfId="133" priority="677">
      <formula>ISBLANK(N57:AF168)</formula>
    </cfRule>
  </conditionalFormatting>
  <conditionalFormatting sqref="Q57:R58">
    <cfRule type="expression" dxfId="132" priority="678">
      <formula>ISBLANK(Q57:AF168)</formula>
    </cfRule>
  </conditionalFormatting>
  <conditionalFormatting sqref="L68:M68">
    <cfRule type="expression" dxfId="131" priority="680">
      <formula>ISBLANK(L56:AE164)</formula>
    </cfRule>
  </conditionalFormatting>
  <conditionalFormatting sqref="O68:P68">
    <cfRule type="expression" dxfId="130" priority="682">
      <formula>ISBLANK(O56:AF164)</formula>
    </cfRule>
  </conditionalFormatting>
  <conditionalFormatting sqref="N68">
    <cfRule type="expression" dxfId="129" priority="683">
      <formula>ISBLANK(N56:AF164)</formula>
    </cfRule>
  </conditionalFormatting>
  <conditionalFormatting sqref="R68 Q69:R69">
    <cfRule type="expression" dxfId="128" priority="684">
      <formula>ISBLANK(Q56:AF164)</formula>
    </cfRule>
  </conditionalFormatting>
  <conditionalFormatting sqref="L70:M70">
    <cfRule type="expression" dxfId="127" priority="800">
      <formula>ISBLANK(L57:AE167)</formula>
    </cfRule>
  </conditionalFormatting>
  <conditionalFormatting sqref="B70:K70">
    <cfRule type="expression" dxfId="126" priority="802">
      <formula>ISBLANK(B57:V167)</formula>
    </cfRule>
  </conditionalFormatting>
  <conditionalFormatting sqref="O70:P70">
    <cfRule type="expression" dxfId="125" priority="804">
      <formula>ISBLANK(O57:AF167)</formula>
    </cfRule>
  </conditionalFormatting>
  <conditionalFormatting sqref="N70">
    <cfRule type="expression" dxfId="124" priority="806">
      <formula>ISBLANK(N57:AF167)</formula>
    </cfRule>
  </conditionalFormatting>
  <conditionalFormatting sqref="Q70:R70">
    <cfRule type="expression" dxfId="123" priority="808">
      <formula>ISBLANK(Q57:AF167)</formula>
    </cfRule>
  </conditionalFormatting>
  <conditionalFormatting sqref="L69:M69">
    <cfRule type="expression" dxfId="122" priority="810">
      <formula>ISBLANK(L57:AE165)</formula>
    </cfRule>
  </conditionalFormatting>
  <conditionalFormatting sqref="O69:P69">
    <cfRule type="expression" dxfId="121" priority="814">
      <formula>ISBLANK(O57:AF165)</formula>
    </cfRule>
  </conditionalFormatting>
  <conditionalFormatting sqref="N69">
    <cfRule type="expression" dxfId="120" priority="816">
      <formula>ISBLANK(N57:AF165)</formula>
    </cfRule>
  </conditionalFormatting>
  <conditionalFormatting sqref="B55:K55 B32:G33 I32:K33 B34:K34 B30:G30 B31:K31 I30:K30 B53:K53">
    <cfRule type="expression" dxfId="119" priority="821">
      <formula>ISBLANK(B30:V138)</formula>
    </cfRule>
  </conditionalFormatting>
  <conditionalFormatting sqref="Z58:AA58">
    <cfRule type="cellIs" dxfId="118" priority="32" operator="equal">
      <formula>0</formula>
    </cfRule>
    <cfRule type="cellIs" dxfId="117" priority="33" operator="greaterThan">
      <formula>0.000000000000001</formula>
    </cfRule>
    <cfRule type="cellIs" dxfId="116" priority="34" operator="lessThan">
      <formula>0.0000000000000000001</formula>
    </cfRule>
  </conditionalFormatting>
  <conditionalFormatting sqref="L58:M58">
    <cfRule type="expression" dxfId="115" priority="36">
      <formula>ISBLANK(L58:AE169)</formula>
    </cfRule>
  </conditionalFormatting>
  <conditionalFormatting sqref="B58:H58">
    <cfRule type="expression" dxfId="114" priority="37">
      <formula>ISBLANK(B58:V169)</formula>
    </cfRule>
  </conditionalFormatting>
  <conditionalFormatting sqref="O58:P58">
    <cfRule type="expression" dxfId="113" priority="38">
      <formula>ISBLANK(O58:AF169)</formula>
    </cfRule>
  </conditionalFormatting>
  <conditionalFormatting sqref="N58">
    <cfRule type="expression" dxfId="112" priority="39">
      <formula>ISBLANK(N58:AF169)</formula>
    </cfRule>
  </conditionalFormatting>
  <conditionalFormatting sqref="H63">
    <cfRule type="expression" dxfId="111" priority="31">
      <formula>ISBLANK(H63:AB174)</formula>
    </cfRule>
  </conditionalFormatting>
  <conditionalFormatting sqref="L2:M2 L5:M10">
    <cfRule type="expression" dxfId="110" priority="998">
      <formula>ISBLANK(L2:AE135)</formula>
    </cfRule>
  </conditionalFormatting>
  <conditionalFormatting sqref="O2:P2 O5:P10">
    <cfRule type="expression" dxfId="109" priority="999">
      <formula>ISBLANK(O2:AF135)</formula>
    </cfRule>
  </conditionalFormatting>
  <conditionalFormatting sqref="N2 N5:N10">
    <cfRule type="expression" dxfId="108" priority="1000">
      <formula>ISBLANK(N2:AF135)</formula>
    </cfRule>
  </conditionalFormatting>
  <conditionalFormatting sqref="Q2:R2 Q5:R10">
    <cfRule type="expression" dxfId="107" priority="1001">
      <formula>ISBLANK(Q2:AF135)</formula>
    </cfRule>
  </conditionalFormatting>
  <conditionalFormatting sqref="Y67">
    <cfRule type="cellIs" dxfId="106" priority="28" operator="greaterThan">
      <formula>0.0000000000001</formula>
    </cfRule>
    <cfRule type="cellIs" dxfId="105" priority="29" operator="lessThan">
      <formula>0.000000000001</formula>
    </cfRule>
    <cfRule type="cellIs" dxfId="104" priority="30" operator="equal">
      <formula>0</formula>
    </cfRule>
  </conditionalFormatting>
  <conditionalFormatting sqref="A67">
    <cfRule type="expression" dxfId="103" priority="25">
      <formula>ISBLANK(A67:U126)</formula>
    </cfRule>
  </conditionalFormatting>
  <conditionalFormatting sqref="L125:M135 L26:M27">
    <cfRule type="expression" dxfId="102" priority="1032">
      <formula>ISBLANK(L26:AE133)</formula>
    </cfRule>
  </conditionalFormatting>
  <conditionalFormatting sqref="O125:P135 O26:P27">
    <cfRule type="expression" dxfId="101" priority="1034">
      <formula>ISBLANK(O26:AF133)</formula>
    </cfRule>
  </conditionalFormatting>
  <conditionalFormatting sqref="N125:N135 N26:N27">
    <cfRule type="expression" dxfId="100" priority="1036">
      <formula>ISBLANK(N26:AF133)</formula>
    </cfRule>
  </conditionalFormatting>
  <conditionalFormatting sqref="Q125:R135 Q26:R27">
    <cfRule type="expression" dxfId="99" priority="1038">
      <formula>ISBLANK(Q26:AF133)</formula>
    </cfRule>
  </conditionalFormatting>
  <conditionalFormatting sqref="L136:M136">
    <cfRule type="expression" dxfId="98" priority="23">
      <formula>ISBLANK(L136:AF194)</formula>
    </cfRule>
  </conditionalFormatting>
  <conditionalFormatting sqref="A136">
    <cfRule type="expression" dxfId="97" priority="24">
      <formula>ISBLANK(A136:U195)</formula>
    </cfRule>
  </conditionalFormatting>
  <conditionalFormatting sqref="A3:K3 B4:K4 A4:A64">
    <cfRule type="expression" dxfId="96" priority="1153">
      <formula>ISBLANK(A3:U137)</formula>
    </cfRule>
  </conditionalFormatting>
  <conditionalFormatting sqref="B66:K66 B35:K40 B42:K52">
    <cfRule type="expression" dxfId="95" priority="1194">
      <formula>ISBLANK(B35:V144)</formula>
    </cfRule>
  </conditionalFormatting>
  <conditionalFormatting sqref="L66:M66 L35:M40 L42:M52">
    <cfRule type="expression" dxfId="94" priority="1207">
      <formula>ISBLANK(L35:AE144)</formula>
    </cfRule>
  </conditionalFormatting>
  <conditionalFormatting sqref="O66:P66 O35:P40 O42:P52">
    <cfRule type="expression" dxfId="93" priority="1210">
      <formula>ISBLANK(O35:AF144)</formula>
    </cfRule>
  </conditionalFormatting>
  <conditionalFormatting sqref="N66 N35:N40 N42:N52">
    <cfRule type="expression" dxfId="92" priority="1213">
      <formula>ISBLANK(N35:AF144)</formula>
    </cfRule>
  </conditionalFormatting>
  <conditionalFormatting sqref="Q35:R40 Q42:R52 Q65:R66">
    <cfRule type="expression" dxfId="91" priority="1216">
      <formula>ISBLANK(Q35:AF144)</formula>
    </cfRule>
  </conditionalFormatting>
  <conditionalFormatting sqref="A2:K2 B5:K10">
    <cfRule type="expression" dxfId="90" priority="1217">
      <formula>ISBLANK(A2:U135)</formula>
    </cfRule>
  </conditionalFormatting>
  <conditionalFormatting sqref="A65">
    <cfRule type="expression" dxfId="89" priority="16">
      <formula>ISBLANK(A65:U197)</formula>
    </cfRule>
  </conditionalFormatting>
  <conditionalFormatting sqref="B65:K65">
    <cfRule type="expression" dxfId="88" priority="17">
      <formula>ISBLANK(B65:V174)</formula>
    </cfRule>
  </conditionalFormatting>
  <conditionalFormatting sqref="L65:M65">
    <cfRule type="expression" dxfId="87" priority="18">
      <formula>ISBLANK(L65:AE174)</formula>
    </cfRule>
  </conditionalFormatting>
  <conditionalFormatting sqref="O65:P65">
    <cfRule type="expression" dxfId="86" priority="19">
      <formula>ISBLANK(O65:AF174)</formula>
    </cfRule>
  </conditionalFormatting>
  <conditionalFormatting sqref="N65">
    <cfRule type="expression" dxfId="85" priority="20">
      <formula>ISBLANK(N65:AF174)</formula>
    </cfRule>
  </conditionalFormatting>
  <conditionalFormatting sqref="B71:K85">
    <cfRule type="expression" dxfId="84" priority="1273">
      <formula>ISBLANK(B71:V176)</formula>
    </cfRule>
  </conditionalFormatting>
  <conditionalFormatting sqref="L71:M85">
    <cfRule type="expression" dxfId="83" priority="1274">
      <formula>ISBLANK(L71:AE176)</formula>
    </cfRule>
  </conditionalFormatting>
  <conditionalFormatting sqref="O71:P85">
    <cfRule type="expression" dxfId="82" priority="1275">
      <formula>ISBLANK(O71:AF176)</formula>
    </cfRule>
  </conditionalFormatting>
  <conditionalFormatting sqref="N71:N85">
    <cfRule type="expression" dxfId="81" priority="1276">
      <formula>ISBLANK(N71:AF176)</formula>
    </cfRule>
  </conditionalFormatting>
  <conditionalFormatting sqref="Q71:R85">
    <cfRule type="expression" dxfId="80" priority="1277">
      <formula>ISBLANK(Q71:AF176)</formula>
    </cfRule>
  </conditionalFormatting>
  <conditionalFormatting sqref="L67:M67">
    <cfRule type="expression" dxfId="79" priority="1312">
      <formula>ISBLANK(L67:AF124)</formula>
    </cfRule>
  </conditionalFormatting>
  <conditionalFormatting sqref="A68:A124">
    <cfRule type="expression" dxfId="78" priority="1321">
      <formula>ISBLANK(A68:U199)</formula>
    </cfRule>
  </conditionalFormatting>
  <conditionalFormatting sqref="B68:K69">
    <cfRule type="expression" dxfId="77" priority="1341">
      <formula>ISBLANK(B56:V164)</formula>
    </cfRule>
  </conditionalFormatting>
  <conditionalFormatting sqref="B28:K29">
    <cfRule type="expression" dxfId="76" priority="1342">
      <formula>ISBLANK(B28:V146)</formula>
    </cfRule>
  </conditionalFormatting>
  <conditionalFormatting sqref="L3:M4">
    <cfRule type="expression" dxfId="75" priority="1343">
      <formula>ISBLANK(L3:AE137)</formula>
    </cfRule>
  </conditionalFormatting>
  <conditionalFormatting sqref="O3:P4">
    <cfRule type="expression" dxfId="74" priority="1344">
      <formula>ISBLANK(O3:AF137)</formula>
    </cfRule>
  </conditionalFormatting>
  <conditionalFormatting sqref="N3:N4">
    <cfRule type="expression" dxfId="73" priority="1345">
      <formula>ISBLANK(N3:AF137)</formula>
    </cfRule>
  </conditionalFormatting>
  <conditionalFormatting sqref="Q3:R4">
    <cfRule type="expression" dxfId="72" priority="1346">
      <formula>ISBLANK(Q3:AF137)</formula>
    </cfRule>
  </conditionalFormatting>
  <conditionalFormatting sqref="B11:K14">
    <cfRule type="expression" dxfId="71" priority="1347">
      <formula>ISBLANK(B11:V138)</formula>
    </cfRule>
  </conditionalFormatting>
  <conditionalFormatting sqref="L11:M25">
    <cfRule type="expression" dxfId="70" priority="1348">
      <formula>ISBLANK(L11:AE138)</formula>
    </cfRule>
  </conditionalFormatting>
  <conditionalFormatting sqref="O11:P25">
    <cfRule type="expression" dxfId="69" priority="1349">
      <formula>ISBLANK(O11:AF138)</formula>
    </cfRule>
  </conditionalFormatting>
  <conditionalFormatting sqref="N11:N25">
    <cfRule type="expression" dxfId="68" priority="1350">
      <formula>ISBLANK(N11:AF138)</formula>
    </cfRule>
  </conditionalFormatting>
  <conditionalFormatting sqref="Q11:R25">
    <cfRule type="expression" dxfId="67" priority="1351">
      <formula>ISBLANK(Q11:AF138)</formula>
    </cfRule>
  </conditionalFormatting>
  <conditionalFormatting sqref="B15:G17 I15:K17">
    <cfRule type="expression" dxfId="66" priority="1352">
      <formula>ISBLANK(B15:V138)</formula>
    </cfRule>
  </conditionalFormatting>
  <conditionalFormatting sqref="L28:M30">
    <cfRule type="expression" dxfId="65" priority="1354">
      <formula>ISBLANK(L28:AE153)</formula>
    </cfRule>
  </conditionalFormatting>
  <conditionalFormatting sqref="O28:P30">
    <cfRule type="expression" dxfId="64" priority="1355">
      <formula>ISBLANK(O28:AF153)</formula>
    </cfRule>
  </conditionalFormatting>
  <conditionalFormatting sqref="N28:N30">
    <cfRule type="expression" dxfId="63" priority="1356">
      <formula>ISBLANK(N28:AF153)</formula>
    </cfRule>
  </conditionalFormatting>
  <conditionalFormatting sqref="Q28:R30">
    <cfRule type="expression" dxfId="62" priority="1357">
      <formula>ISBLANK(Q28:AF153)</formula>
    </cfRule>
  </conditionalFormatting>
  <conditionalFormatting sqref="B18:K25">
    <cfRule type="expression" dxfId="61" priority="1358">
      <formula>ISBLANK(B18:V138)</formula>
    </cfRule>
  </conditionalFormatting>
  <conditionalFormatting sqref="S61:U61">
    <cfRule type="expression" dxfId="60" priority="1360">
      <formula>ISBLANK(S61:AG191)</formula>
    </cfRule>
  </conditionalFormatting>
  <conditionalFormatting sqref="S54:U54">
    <cfRule type="expression" dxfId="59" priority="1362">
      <formula>ISBLANK(S54:AG171)</formula>
    </cfRule>
  </conditionalFormatting>
  <conditionalFormatting sqref="S86:U124">
    <cfRule type="expression" dxfId="58" priority="1364">
      <formula>ISBLANK(S86:AG192)</formula>
    </cfRule>
  </conditionalFormatting>
  <conditionalFormatting sqref="U27">
    <cfRule type="expression" dxfId="57" priority="1365">
      <formula>ISBLANK(U27:AG153)</formula>
    </cfRule>
  </conditionalFormatting>
  <conditionalFormatting sqref="S55:U55 S53:U53 S31:U34">
    <cfRule type="expression" dxfId="56" priority="1367">
      <formula>ISBLANK(S31:AG139)</formula>
    </cfRule>
  </conditionalFormatting>
  <conditionalFormatting sqref="S56:U56 S59:U60 S62:U64">
    <cfRule type="expression" dxfId="55" priority="1373">
      <formula>ISBLANK(S56:AG166)</formula>
    </cfRule>
  </conditionalFormatting>
  <conditionalFormatting sqref="S41:U41">
    <cfRule type="expression" dxfId="54" priority="1379">
      <formula>ISBLANK(S41:AG169)</formula>
    </cfRule>
  </conditionalFormatting>
  <conditionalFormatting sqref="S57:U58">
    <cfRule type="expression" dxfId="53" priority="1381">
      <formula>ISBLANK(S57:AG168)</formula>
    </cfRule>
  </conditionalFormatting>
  <conditionalFormatting sqref="S68:U69">
    <cfRule type="expression" dxfId="52" priority="1383">
      <formula>ISBLANK(S56:AG164)</formula>
    </cfRule>
  </conditionalFormatting>
  <conditionalFormatting sqref="S70:U70">
    <cfRule type="expression" dxfId="51" priority="1385">
      <formula>ISBLANK(S57:AG167)</formula>
    </cfRule>
  </conditionalFormatting>
  <conditionalFormatting sqref="S2:U2 S5:U10">
    <cfRule type="expression" dxfId="50" priority="1391">
      <formula>ISBLANK(S2:AG135)</formula>
    </cfRule>
  </conditionalFormatting>
  <conditionalFormatting sqref="S125:U135 S27:T27 S26:U26">
    <cfRule type="expression" dxfId="49" priority="1395">
      <formula>ISBLANK(S26:AG133)</formula>
    </cfRule>
  </conditionalFormatting>
  <conditionalFormatting sqref="N136:U136">
    <cfRule type="expression" dxfId="48" priority="1399">
      <formula>ISBLANK(N136:AG194)</formula>
    </cfRule>
  </conditionalFormatting>
  <conditionalFormatting sqref="Q68">
    <cfRule type="expression" dxfId="47" priority="1400">
      <formula>ISBLANK(Q56:AG164)</formula>
    </cfRule>
  </conditionalFormatting>
  <conditionalFormatting sqref="S35:U40 S42:U52 S65:U66">
    <cfRule type="expression" dxfId="46" priority="1402">
      <formula>ISBLANK(S35:AG144)</formula>
    </cfRule>
  </conditionalFormatting>
  <conditionalFormatting sqref="S71:U85">
    <cfRule type="expression" dxfId="45" priority="1412">
      <formula>ISBLANK(S71:AG176)</formula>
    </cfRule>
  </conditionalFormatting>
  <conditionalFormatting sqref="N67:T67">
    <cfRule type="expression" dxfId="44" priority="1414">
      <formula>ISBLANK(N67:AG124)</formula>
    </cfRule>
  </conditionalFormatting>
  <conditionalFormatting sqref="S3:U4">
    <cfRule type="expression" dxfId="43" priority="1416">
      <formula>ISBLANK(S3:AG137)</formula>
    </cfRule>
  </conditionalFormatting>
  <conditionalFormatting sqref="S11:U25">
    <cfRule type="expression" dxfId="42" priority="1418">
      <formula>ISBLANK(S11:AG138)</formula>
    </cfRule>
  </conditionalFormatting>
  <conditionalFormatting sqref="S28:U30">
    <cfRule type="expression" dxfId="41" priority="1420">
      <formula>ISBLANK(S28:AG153)</formula>
    </cfRule>
  </conditionalFormatting>
  <conditionalFormatting sqref="Z63:AA66">
    <cfRule type="cellIs" dxfId="40" priority="1" operator="equal">
      <formula>0</formula>
    </cfRule>
    <cfRule type="cellIs" dxfId="39" priority="2" operator="greaterThan">
      <formula>0.1</formula>
    </cfRule>
    <cfRule type="cellIs" dxfId="38" priority="3" operator="lessThan">
      <formula>0.1</formula>
    </cfRule>
  </conditionalFormatting>
  <pageMargins left="0.51181102362204722" right="0.31496062992125984" top="0.55118110236220474" bottom="0.43307086614173229" header="0.31496062992125984" footer="0.31496062992125984"/>
  <pageSetup paperSize="8" scale="85" fitToHeight="0" orientation="landscape" r:id="rId1"/>
  <headerFooter alignWithMargins="0">
    <oddHeader>&amp;L&amp;9Prioritätenliste Investitionsplanung 2020 - 2023&amp;C&amp;"Arial,Fett"&amp;11Kategorie 3&amp;R&amp;9Sonstige Investitionsvorhaben über 50 TEUR</oddHeader>
    <oddFooter>&amp;L&amp;9Version vom &amp;D&amp;C&amp;9alle Werte in EUR&amp;RSeite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82"/>
  <sheetViews>
    <sheetView workbookViewId="0">
      <selection activeCell="F36" sqref="F36"/>
    </sheetView>
  </sheetViews>
  <sheetFormatPr baseColWidth="10" defaultColWidth="11.42578125" defaultRowHeight="15" x14ac:dyDescent="0.2"/>
  <cols>
    <col min="1" max="3" width="8" style="52" customWidth="1"/>
    <col min="4" max="5" width="26.140625" style="52" customWidth="1"/>
    <col min="6" max="6" width="20.42578125" style="52" customWidth="1"/>
    <col min="7" max="10" width="16.85546875" style="52" customWidth="1"/>
    <col min="11" max="16384" width="11.42578125" style="52"/>
  </cols>
  <sheetData>
    <row r="1" spans="1:23" ht="16.5" thickBot="1" x14ac:dyDescent="0.25">
      <c r="A1" s="50" t="s">
        <v>14</v>
      </c>
      <c r="B1" s="50"/>
      <c r="C1" s="50"/>
      <c r="D1" s="51"/>
      <c r="E1" s="51"/>
      <c r="F1" s="51"/>
      <c r="G1" s="51"/>
      <c r="H1" s="51"/>
      <c r="I1" s="51"/>
      <c r="J1" s="51"/>
      <c r="K1" s="51"/>
      <c r="L1" s="51"/>
      <c r="M1" s="51"/>
      <c r="N1" s="51"/>
      <c r="O1" s="51"/>
      <c r="P1" s="51"/>
      <c r="Q1" s="51"/>
      <c r="R1" s="51"/>
      <c r="S1" s="51"/>
      <c r="T1" s="51"/>
      <c r="U1" s="51"/>
      <c r="V1" s="51"/>
      <c r="W1" s="51"/>
    </row>
    <row r="2" spans="1:23" ht="34.5" thickBot="1" x14ac:dyDescent="0.25">
      <c r="A2" s="53" t="s">
        <v>18</v>
      </c>
      <c r="B2" s="54" t="s">
        <v>1</v>
      </c>
      <c r="C2" s="55" t="s">
        <v>2</v>
      </c>
      <c r="D2" s="56" t="s">
        <v>0</v>
      </c>
      <c r="E2" s="32" t="s">
        <v>24</v>
      </c>
      <c r="F2" s="57" t="s">
        <v>15</v>
      </c>
      <c r="G2" s="58" t="s">
        <v>17</v>
      </c>
      <c r="H2" s="58" t="s">
        <v>19</v>
      </c>
      <c r="I2" s="58" t="s">
        <v>20</v>
      </c>
      <c r="J2" s="58" t="s">
        <v>28</v>
      </c>
      <c r="K2" s="59"/>
      <c r="L2" s="59"/>
      <c r="M2" s="59"/>
      <c r="N2" s="59"/>
      <c r="O2" s="59"/>
      <c r="P2" s="59"/>
      <c r="Q2" s="59"/>
      <c r="R2" s="59"/>
      <c r="S2" s="59"/>
      <c r="T2" s="59"/>
      <c r="U2" s="59"/>
      <c r="V2" s="59"/>
      <c r="W2" s="59"/>
    </row>
    <row r="3" spans="1:23" x14ac:dyDescent="0.2">
      <c r="A3" s="60">
        <v>1</v>
      </c>
      <c r="B3" s="61"/>
      <c r="C3" s="62"/>
      <c r="D3" s="63"/>
      <c r="E3" s="64"/>
      <c r="F3" s="65"/>
      <c r="G3" s="66"/>
      <c r="H3" s="66"/>
      <c r="I3" s="66"/>
      <c r="J3" s="66"/>
      <c r="K3" s="59"/>
      <c r="L3" s="59"/>
      <c r="M3" s="59"/>
      <c r="N3" s="59"/>
      <c r="O3" s="59"/>
      <c r="P3" s="59"/>
      <c r="Q3" s="59"/>
      <c r="R3" s="59"/>
      <c r="S3" s="59"/>
      <c r="T3" s="59"/>
      <c r="U3" s="59"/>
      <c r="V3" s="59"/>
      <c r="W3" s="59"/>
    </row>
    <row r="4" spans="1:23" x14ac:dyDescent="0.2">
      <c r="A4" s="67">
        <v>2</v>
      </c>
      <c r="B4" s="68"/>
      <c r="C4" s="69"/>
      <c r="D4" s="70"/>
      <c r="E4" s="71"/>
      <c r="F4" s="65">
        <f t="shared" ref="F4:F14" si="0">SUM(G4:J4)</f>
        <v>0</v>
      </c>
      <c r="G4" s="72"/>
      <c r="H4" s="72"/>
      <c r="I4" s="72"/>
      <c r="J4" s="72"/>
      <c r="K4" s="73"/>
      <c r="L4" s="73"/>
      <c r="M4" s="73"/>
      <c r="N4" s="73"/>
      <c r="O4" s="73"/>
      <c r="P4" s="73"/>
      <c r="Q4" s="73"/>
      <c r="R4" s="73"/>
      <c r="S4" s="73"/>
      <c r="T4" s="73"/>
      <c r="U4" s="73"/>
      <c r="V4" s="73"/>
      <c r="W4" s="73"/>
    </row>
    <row r="5" spans="1:23" x14ac:dyDescent="0.2">
      <c r="A5" s="67">
        <v>3</v>
      </c>
      <c r="B5" s="74"/>
      <c r="C5" s="75"/>
      <c r="D5" s="70"/>
      <c r="E5" s="71"/>
      <c r="F5" s="65">
        <f t="shared" si="0"/>
        <v>0</v>
      </c>
      <c r="G5" s="72"/>
      <c r="H5" s="76"/>
      <c r="I5" s="76"/>
      <c r="J5" s="76"/>
      <c r="K5" s="73"/>
      <c r="L5" s="73"/>
      <c r="M5" s="73"/>
      <c r="N5" s="73"/>
      <c r="O5" s="73"/>
      <c r="P5" s="73"/>
      <c r="Q5" s="73"/>
      <c r="R5" s="73"/>
      <c r="S5" s="73"/>
      <c r="T5" s="73"/>
      <c r="U5" s="73"/>
      <c r="V5" s="73"/>
      <c r="W5" s="73"/>
    </row>
    <row r="6" spans="1:23" x14ac:dyDescent="0.2">
      <c r="A6" s="67">
        <v>6</v>
      </c>
      <c r="B6" s="74"/>
      <c r="C6" s="75"/>
      <c r="D6" s="77"/>
      <c r="E6" s="71"/>
      <c r="F6" s="65">
        <f t="shared" si="0"/>
        <v>0</v>
      </c>
      <c r="G6" s="72"/>
      <c r="H6" s="72"/>
      <c r="I6" s="72"/>
      <c r="J6" s="72"/>
      <c r="K6" s="73"/>
      <c r="L6" s="73"/>
      <c r="M6" s="73"/>
      <c r="N6" s="73"/>
      <c r="O6" s="73"/>
      <c r="P6" s="73"/>
      <c r="Q6" s="73"/>
      <c r="R6" s="73"/>
      <c r="S6" s="73"/>
      <c r="T6" s="73"/>
      <c r="U6" s="73"/>
      <c r="V6" s="73"/>
      <c r="W6" s="73"/>
    </row>
    <row r="7" spans="1:23" x14ac:dyDescent="0.2">
      <c r="A7" s="67">
        <v>7</v>
      </c>
      <c r="B7" s="74"/>
      <c r="C7" s="75"/>
      <c r="D7" s="77"/>
      <c r="E7" s="71"/>
      <c r="F7" s="65">
        <f t="shared" si="0"/>
        <v>0</v>
      </c>
      <c r="G7" s="72"/>
      <c r="H7" s="72"/>
      <c r="I7" s="72"/>
      <c r="J7" s="72"/>
      <c r="K7" s="73"/>
      <c r="L7" s="73"/>
      <c r="M7" s="73"/>
      <c r="N7" s="73"/>
      <c r="O7" s="73"/>
      <c r="P7" s="73"/>
      <c r="Q7" s="73"/>
      <c r="R7" s="73"/>
      <c r="S7" s="73"/>
      <c r="T7" s="73"/>
      <c r="U7" s="73"/>
      <c r="V7" s="73"/>
      <c r="W7" s="73"/>
    </row>
    <row r="8" spans="1:23" x14ac:dyDescent="0.2">
      <c r="A8" s="67">
        <v>8</v>
      </c>
      <c r="B8" s="74"/>
      <c r="C8" s="75"/>
      <c r="D8" s="70"/>
      <c r="E8" s="71"/>
      <c r="F8" s="65">
        <f t="shared" si="0"/>
        <v>0</v>
      </c>
      <c r="G8" s="72"/>
      <c r="H8" s="76"/>
      <c r="I8" s="76"/>
      <c r="J8" s="76"/>
      <c r="K8" s="73"/>
      <c r="L8" s="73"/>
      <c r="M8" s="73"/>
      <c r="N8" s="73"/>
      <c r="O8" s="73"/>
      <c r="P8" s="73"/>
      <c r="Q8" s="73"/>
      <c r="R8" s="73"/>
      <c r="S8" s="73"/>
      <c r="T8" s="73"/>
      <c r="U8" s="73"/>
      <c r="V8" s="73"/>
      <c r="W8" s="73"/>
    </row>
    <row r="9" spans="1:23" x14ac:dyDescent="0.2">
      <c r="A9" s="67">
        <v>9</v>
      </c>
      <c r="B9" s="74"/>
      <c r="C9" s="75"/>
      <c r="D9" s="70"/>
      <c r="E9" s="71"/>
      <c r="F9" s="65">
        <f t="shared" si="0"/>
        <v>0</v>
      </c>
      <c r="G9" s="72"/>
      <c r="H9" s="76"/>
      <c r="I9" s="76"/>
      <c r="J9" s="76"/>
      <c r="K9" s="73"/>
      <c r="L9" s="73"/>
      <c r="M9" s="73"/>
      <c r="N9" s="73"/>
      <c r="O9" s="73"/>
      <c r="P9" s="73"/>
      <c r="Q9" s="73"/>
      <c r="R9" s="73"/>
      <c r="S9" s="73"/>
      <c r="T9" s="73"/>
      <c r="U9" s="73"/>
      <c r="V9" s="73"/>
      <c r="W9" s="73"/>
    </row>
    <row r="10" spans="1:23" x14ac:dyDescent="0.2">
      <c r="A10" s="67">
        <v>10</v>
      </c>
      <c r="B10" s="74"/>
      <c r="C10" s="75"/>
      <c r="D10" s="70"/>
      <c r="E10" s="71"/>
      <c r="F10" s="65">
        <f t="shared" si="0"/>
        <v>0</v>
      </c>
      <c r="G10" s="72"/>
      <c r="H10" s="76"/>
      <c r="I10" s="76"/>
      <c r="J10" s="76"/>
      <c r="K10" s="51"/>
      <c r="L10" s="51"/>
      <c r="M10" s="51"/>
      <c r="N10" s="51"/>
      <c r="O10" s="51"/>
      <c r="P10" s="51"/>
      <c r="Q10" s="51"/>
      <c r="R10" s="51"/>
      <c r="S10" s="51"/>
      <c r="T10" s="51"/>
      <c r="U10" s="51"/>
      <c r="V10" s="51"/>
      <c r="W10" s="51"/>
    </row>
    <row r="11" spans="1:23" x14ac:dyDescent="0.2">
      <c r="A11" s="67">
        <v>11</v>
      </c>
      <c r="B11" s="74"/>
      <c r="C11" s="75"/>
      <c r="D11" s="70"/>
      <c r="E11" s="71"/>
      <c r="F11" s="65">
        <f t="shared" si="0"/>
        <v>0</v>
      </c>
      <c r="G11" s="72"/>
      <c r="H11" s="76"/>
      <c r="I11" s="76"/>
      <c r="J11" s="76"/>
      <c r="K11" s="51"/>
      <c r="L11" s="51"/>
      <c r="M11" s="51"/>
      <c r="N11" s="51"/>
      <c r="O11" s="51"/>
      <c r="P11" s="51"/>
      <c r="Q11" s="51"/>
      <c r="R11" s="51"/>
      <c r="S11" s="51"/>
      <c r="T11" s="51"/>
      <c r="U11" s="51"/>
      <c r="V11" s="51"/>
      <c r="W11" s="51"/>
    </row>
    <row r="12" spans="1:23" x14ac:dyDescent="0.2">
      <c r="A12" s="67">
        <v>12</v>
      </c>
      <c r="B12" s="74"/>
      <c r="C12" s="75"/>
      <c r="D12" s="70"/>
      <c r="E12" s="71"/>
      <c r="F12" s="65">
        <f t="shared" si="0"/>
        <v>0</v>
      </c>
      <c r="G12" s="72"/>
      <c r="H12" s="76"/>
      <c r="I12" s="76"/>
      <c r="J12" s="76"/>
      <c r="K12" s="78"/>
      <c r="L12" s="78"/>
      <c r="M12" s="78"/>
      <c r="N12" s="78"/>
      <c r="O12" s="78"/>
      <c r="P12" s="78"/>
      <c r="Q12" s="78"/>
      <c r="R12" s="78"/>
      <c r="S12" s="78"/>
      <c r="T12" s="78"/>
      <c r="U12" s="78"/>
      <c r="V12" s="78"/>
      <c r="W12" s="78"/>
    </row>
    <row r="13" spans="1:23" x14ac:dyDescent="0.2">
      <c r="A13" s="67">
        <v>13</v>
      </c>
      <c r="B13" s="74"/>
      <c r="C13" s="75"/>
      <c r="D13" s="70"/>
      <c r="E13" s="71"/>
      <c r="F13" s="65">
        <f t="shared" si="0"/>
        <v>0</v>
      </c>
      <c r="G13" s="72"/>
      <c r="H13" s="76"/>
      <c r="I13" s="76"/>
      <c r="J13" s="76"/>
      <c r="K13" s="51"/>
      <c r="L13" s="51"/>
      <c r="M13" s="51"/>
      <c r="N13" s="51"/>
      <c r="O13" s="51"/>
      <c r="P13" s="51"/>
      <c r="Q13" s="51"/>
      <c r="R13" s="51"/>
      <c r="S13" s="51"/>
      <c r="T13" s="51"/>
      <c r="U13" s="51"/>
      <c r="V13" s="51"/>
      <c r="W13" s="51"/>
    </row>
    <row r="14" spans="1:23" ht="15.75" thickBot="1" x14ac:dyDescent="0.25">
      <c r="A14" s="79">
        <v>14</v>
      </c>
      <c r="B14" s="80"/>
      <c r="C14" s="81"/>
      <c r="D14" s="82"/>
      <c r="E14" s="83"/>
      <c r="F14" s="65">
        <f t="shared" si="0"/>
        <v>0</v>
      </c>
      <c r="G14" s="84"/>
      <c r="H14" s="84"/>
      <c r="I14" s="84"/>
      <c r="J14" s="84"/>
    </row>
    <row r="15" spans="1:23" s="90" customFormat="1" ht="13.5" customHeight="1" x14ac:dyDescent="0.2">
      <c r="A15" s="85"/>
      <c r="B15" s="85"/>
      <c r="C15" s="86"/>
      <c r="D15" s="87" t="s">
        <v>3</v>
      </c>
      <c r="E15" s="88"/>
      <c r="F15" s="89">
        <f>SUM(F3:F14)</f>
        <v>0</v>
      </c>
      <c r="G15" s="89">
        <f t="shared" ref="G15:J15" si="1">SUM(G3:G14)</f>
        <v>0</v>
      </c>
      <c r="H15" s="89">
        <f t="shared" si="1"/>
        <v>0</v>
      </c>
      <c r="I15" s="89">
        <f t="shared" si="1"/>
        <v>0</v>
      </c>
      <c r="J15" s="89">
        <f t="shared" si="1"/>
        <v>0</v>
      </c>
    </row>
    <row r="16" spans="1:23" ht="15.75" thickBot="1" x14ac:dyDescent="0.25">
      <c r="A16" s="51"/>
      <c r="B16" s="51"/>
      <c r="C16" s="51"/>
      <c r="D16" s="51"/>
      <c r="E16" s="51"/>
      <c r="F16" s="51"/>
      <c r="G16" s="51"/>
      <c r="H16" s="51"/>
      <c r="I16" s="51"/>
      <c r="J16" s="51"/>
    </row>
    <row r="17" spans="1:23" ht="34.5" thickBot="1" x14ac:dyDescent="0.25">
      <c r="A17" s="53" t="s">
        <v>18</v>
      </c>
      <c r="B17" s="54" t="s">
        <v>1</v>
      </c>
      <c r="C17" s="55" t="s">
        <v>2</v>
      </c>
      <c r="D17" s="53" t="s">
        <v>0</v>
      </c>
      <c r="E17" s="32" t="s">
        <v>24</v>
      </c>
      <c r="F17" s="91" t="s">
        <v>15</v>
      </c>
      <c r="G17" s="58" t="s">
        <v>17</v>
      </c>
      <c r="H17" s="58" t="s">
        <v>19</v>
      </c>
      <c r="I17" s="58" t="s">
        <v>20</v>
      </c>
      <c r="J17" s="58" t="s">
        <v>28</v>
      </c>
      <c r="K17" s="59"/>
      <c r="L17" s="59"/>
      <c r="M17" s="59"/>
      <c r="N17" s="59"/>
      <c r="O17" s="59"/>
      <c r="P17" s="59"/>
      <c r="Q17" s="59"/>
      <c r="R17" s="59"/>
      <c r="S17" s="59"/>
      <c r="T17" s="59"/>
      <c r="U17" s="59"/>
      <c r="V17" s="59"/>
      <c r="W17" s="59"/>
    </row>
    <row r="18" spans="1:23" x14ac:dyDescent="0.2">
      <c r="A18" s="60">
        <v>15</v>
      </c>
      <c r="B18" s="92"/>
      <c r="C18" s="62"/>
      <c r="D18" s="93"/>
      <c r="E18" s="94"/>
      <c r="F18" s="95"/>
      <c r="G18" s="66"/>
      <c r="H18" s="66"/>
      <c r="I18" s="66"/>
      <c r="J18" s="66"/>
    </row>
    <row r="19" spans="1:23" x14ac:dyDescent="0.2">
      <c r="A19" s="67">
        <v>16</v>
      </c>
      <c r="B19" s="68"/>
      <c r="C19" s="69"/>
      <c r="D19" s="96"/>
      <c r="E19" s="97"/>
      <c r="F19" s="95">
        <f>SUM(G19:J19)</f>
        <v>0</v>
      </c>
      <c r="G19" s="76"/>
      <c r="H19" s="72"/>
      <c r="I19" s="76"/>
      <c r="J19" s="76"/>
    </row>
    <row r="20" spans="1:23" ht="15.75" thickBot="1" x14ac:dyDescent="0.25">
      <c r="A20" s="98">
        <v>17</v>
      </c>
      <c r="B20" s="99"/>
      <c r="C20" s="100"/>
      <c r="D20" s="101"/>
      <c r="E20" s="83"/>
      <c r="F20" s="95">
        <f>SUM(G20:J20)</f>
        <v>0</v>
      </c>
      <c r="G20" s="84"/>
      <c r="H20" s="102"/>
      <c r="I20" s="84"/>
      <c r="J20" s="84"/>
    </row>
    <row r="21" spans="1:23" s="90" customFormat="1" ht="13.5" thickBot="1" x14ac:dyDescent="0.25">
      <c r="A21" s="85"/>
      <c r="B21" s="85"/>
      <c r="C21" s="86"/>
      <c r="D21" s="103" t="s">
        <v>3</v>
      </c>
      <c r="E21" s="104"/>
      <c r="F21" s="105">
        <f>SUM(F18:F20)</f>
        <v>0</v>
      </c>
      <c r="G21" s="106">
        <f t="shared" ref="G21:J21" si="2">SUM(G18:G20)</f>
        <v>0</v>
      </c>
      <c r="H21" s="106">
        <f t="shared" si="2"/>
        <v>0</v>
      </c>
      <c r="I21" s="106">
        <f t="shared" si="2"/>
        <v>0</v>
      </c>
      <c r="J21" s="106">
        <f t="shared" si="2"/>
        <v>0</v>
      </c>
    </row>
    <row r="22" spans="1:23" x14ac:dyDescent="0.2">
      <c r="A22" s="107"/>
      <c r="B22" s="107"/>
      <c r="C22" s="107"/>
      <c r="D22" s="108"/>
      <c r="E22" s="108"/>
      <c r="F22" s="107"/>
      <c r="G22" s="109"/>
      <c r="H22" s="109"/>
      <c r="I22" s="109"/>
      <c r="J22" s="109"/>
    </row>
    <row r="23" spans="1:23" x14ac:dyDescent="0.2">
      <c r="A23" s="107"/>
      <c r="B23" s="107"/>
      <c r="C23" s="107"/>
      <c r="E23" s="108"/>
      <c r="F23" s="108"/>
      <c r="G23" s="111"/>
      <c r="H23" s="111"/>
      <c r="I23" s="108"/>
      <c r="J23" s="108"/>
    </row>
    <row r="24" spans="1:23" x14ac:dyDescent="0.2">
      <c r="A24" s="107"/>
      <c r="E24" s="108"/>
      <c r="F24" s="108"/>
      <c r="G24" s="108"/>
      <c r="H24" s="111"/>
      <c r="I24" s="108"/>
      <c r="J24" s="108"/>
    </row>
    <row r="25" spans="1:23" x14ac:dyDescent="0.2">
      <c r="A25" s="107"/>
      <c r="E25" s="108"/>
      <c r="F25" s="108"/>
      <c r="G25" s="111"/>
      <c r="H25" s="108"/>
      <c r="I25" s="108"/>
      <c r="J25" s="108"/>
    </row>
    <row r="26" spans="1:23" x14ac:dyDescent="0.2">
      <c r="A26" s="107"/>
      <c r="E26" s="108"/>
      <c r="F26" s="108"/>
      <c r="G26" s="111"/>
      <c r="H26" s="108"/>
      <c r="I26" s="108"/>
      <c r="J26" s="108"/>
    </row>
    <row r="27" spans="1:23" x14ac:dyDescent="0.2">
      <c r="A27" s="107"/>
      <c r="G27" s="108"/>
      <c r="H27" s="108"/>
      <c r="I27" s="108"/>
      <c r="J27" s="108"/>
    </row>
    <row r="28" spans="1:23" x14ac:dyDescent="0.2">
      <c r="A28" s="107"/>
      <c r="F28" s="107"/>
      <c r="G28" s="108"/>
      <c r="H28" s="108"/>
      <c r="I28" s="111"/>
      <c r="J28" s="111"/>
    </row>
    <row r="29" spans="1:23" x14ac:dyDescent="0.2">
      <c r="A29" s="107"/>
      <c r="B29" s="107"/>
      <c r="C29" s="107"/>
      <c r="D29" s="108"/>
      <c r="E29" s="108"/>
      <c r="F29" s="107"/>
      <c r="G29" s="109"/>
      <c r="H29" s="109"/>
      <c r="I29" s="109"/>
      <c r="J29" s="109"/>
    </row>
    <row r="30" spans="1:23" x14ac:dyDescent="0.2">
      <c r="A30" s="107"/>
      <c r="B30" s="107"/>
      <c r="C30" s="107"/>
      <c r="D30" s="110"/>
      <c r="E30" s="108"/>
      <c r="F30" s="107"/>
      <c r="G30" s="108"/>
      <c r="H30" s="108"/>
      <c r="I30" s="108"/>
      <c r="J30" s="108"/>
    </row>
    <row r="31" spans="1:23" x14ac:dyDescent="0.2">
      <c r="A31" s="107"/>
      <c r="B31" s="107"/>
      <c r="C31" s="107"/>
      <c r="D31" s="108"/>
      <c r="E31" s="108"/>
      <c r="F31" s="107"/>
      <c r="G31" s="108"/>
      <c r="H31" s="108"/>
      <c r="I31" s="111"/>
      <c r="J31" s="111"/>
    </row>
    <row r="32" spans="1:23" x14ac:dyDescent="0.2">
      <c r="D32" s="108"/>
      <c r="E32" s="108"/>
      <c r="F32" s="107"/>
      <c r="G32" s="111"/>
      <c r="H32" s="108"/>
      <c r="I32" s="108"/>
      <c r="J32" s="108"/>
    </row>
    <row r="33" spans="1:10" x14ac:dyDescent="0.2">
      <c r="D33" s="108"/>
      <c r="E33" s="108"/>
      <c r="F33" s="107"/>
      <c r="G33" s="111"/>
      <c r="H33" s="111"/>
      <c r="I33" s="111"/>
      <c r="J33" s="111"/>
    </row>
    <row r="34" spans="1:10" x14ac:dyDescent="0.2">
      <c r="D34" s="108"/>
      <c r="E34" s="108"/>
      <c r="F34" s="107"/>
      <c r="G34" s="109"/>
      <c r="H34" s="109"/>
      <c r="I34" s="109"/>
      <c r="J34" s="109"/>
    </row>
    <row r="35" spans="1:10" x14ac:dyDescent="0.2">
      <c r="D35" s="110"/>
      <c r="E35" s="108"/>
      <c r="F35" s="107"/>
      <c r="G35" s="108"/>
      <c r="H35" s="108"/>
      <c r="I35" s="108"/>
      <c r="J35" s="108"/>
    </row>
    <row r="36" spans="1:10" x14ac:dyDescent="0.2">
      <c r="D36" s="108"/>
      <c r="E36" s="108"/>
      <c r="F36" s="107"/>
      <c r="G36" s="108"/>
      <c r="H36" s="108"/>
      <c r="I36" s="108"/>
      <c r="J36" s="108"/>
    </row>
    <row r="37" spans="1:10" x14ac:dyDescent="0.2">
      <c r="D37" s="108"/>
      <c r="E37" s="108"/>
      <c r="F37" s="107"/>
      <c r="G37" s="108"/>
      <c r="H37" s="108"/>
      <c r="I37" s="108"/>
      <c r="J37" s="108"/>
    </row>
    <row r="38" spans="1:10" x14ac:dyDescent="0.2">
      <c r="D38" s="108"/>
      <c r="E38" s="108"/>
      <c r="F38" s="107"/>
      <c r="G38" s="111"/>
      <c r="H38" s="108"/>
      <c r="I38" s="108"/>
      <c r="J38" s="108"/>
    </row>
    <row r="39" spans="1:10" x14ac:dyDescent="0.2">
      <c r="D39" s="108"/>
      <c r="E39" s="108"/>
      <c r="F39" s="107"/>
      <c r="G39" s="108"/>
      <c r="H39" s="108"/>
      <c r="I39" s="108"/>
      <c r="J39" s="108"/>
    </row>
    <row r="40" spans="1:10" x14ac:dyDescent="0.2">
      <c r="D40" s="108"/>
      <c r="E40" s="108"/>
      <c r="F40" s="107"/>
      <c r="G40" s="108"/>
      <c r="H40" s="108"/>
      <c r="I40" s="108"/>
      <c r="J40" s="108"/>
    </row>
    <row r="41" spans="1:10" x14ac:dyDescent="0.2">
      <c r="D41" s="108"/>
      <c r="E41" s="108"/>
      <c r="F41" s="107"/>
      <c r="G41" s="109"/>
      <c r="H41" s="109"/>
      <c r="I41" s="109"/>
      <c r="J41" s="109"/>
    </row>
    <row r="42" spans="1:10" x14ac:dyDescent="0.2">
      <c r="D42" s="110"/>
      <c r="E42" s="110"/>
      <c r="F42" s="107"/>
      <c r="G42" s="110"/>
      <c r="H42" s="110"/>
      <c r="I42" s="110"/>
      <c r="J42" s="110"/>
    </row>
    <row r="43" spans="1:10" x14ac:dyDescent="0.2">
      <c r="D43" s="108"/>
      <c r="E43" s="108"/>
      <c r="F43" s="107"/>
      <c r="G43" s="108"/>
      <c r="H43" s="108"/>
      <c r="I43" s="108"/>
      <c r="J43" s="108"/>
    </row>
    <row r="44" spans="1:10" x14ac:dyDescent="0.2">
      <c r="D44" s="108"/>
      <c r="E44" s="108"/>
      <c r="F44" s="107"/>
      <c r="G44" s="108"/>
      <c r="H44" s="108"/>
      <c r="I44" s="108"/>
      <c r="J44" s="108"/>
    </row>
    <row r="45" spans="1:10" x14ac:dyDescent="0.2">
      <c r="D45" s="108"/>
      <c r="E45" s="108"/>
      <c r="F45" s="107"/>
      <c r="G45" s="108"/>
      <c r="H45" s="108"/>
      <c r="I45" s="108"/>
      <c r="J45" s="108"/>
    </row>
    <row r="46" spans="1:10" x14ac:dyDescent="0.2">
      <c r="D46" s="108"/>
      <c r="E46" s="108"/>
      <c r="F46" s="107"/>
      <c r="G46" s="108"/>
      <c r="H46" s="108"/>
      <c r="I46" s="108"/>
      <c r="J46" s="108"/>
    </row>
    <row r="47" spans="1:10" x14ac:dyDescent="0.2">
      <c r="D47" s="108"/>
      <c r="E47" s="108"/>
      <c r="F47" s="107"/>
      <c r="G47" s="111"/>
      <c r="H47" s="108"/>
      <c r="I47" s="108"/>
      <c r="J47" s="108"/>
    </row>
    <row r="48" spans="1:10" x14ac:dyDescent="0.2">
      <c r="A48" s="107"/>
      <c r="B48" s="107"/>
      <c r="C48" s="107"/>
      <c r="D48" s="108"/>
      <c r="E48" s="108"/>
      <c r="F48" s="107"/>
      <c r="G48" s="111"/>
      <c r="H48" s="111"/>
      <c r="I48" s="111"/>
      <c r="J48" s="111"/>
    </row>
    <row r="49" spans="1:10" x14ac:dyDescent="0.2">
      <c r="A49" s="107"/>
      <c r="B49" s="107"/>
      <c r="C49" s="107"/>
      <c r="D49" s="108"/>
      <c r="E49" s="108"/>
      <c r="F49" s="107"/>
      <c r="G49" s="111"/>
      <c r="H49" s="108"/>
      <c r="I49" s="108"/>
      <c r="J49" s="108"/>
    </row>
    <row r="50" spans="1:10" x14ac:dyDescent="0.2">
      <c r="A50" s="107"/>
      <c r="B50" s="107"/>
      <c r="C50" s="107"/>
      <c r="D50" s="108"/>
      <c r="E50" s="108"/>
      <c r="F50" s="107"/>
      <c r="G50" s="111"/>
      <c r="H50" s="111"/>
      <c r="I50" s="111"/>
      <c r="J50" s="111"/>
    </row>
    <row r="51" spans="1:10" x14ac:dyDescent="0.2">
      <c r="A51" s="107"/>
      <c r="B51" s="107"/>
      <c r="C51" s="107"/>
      <c r="D51" s="108"/>
      <c r="E51" s="108"/>
      <c r="F51" s="107"/>
      <c r="G51" s="111"/>
      <c r="H51" s="111"/>
      <c r="I51" s="111"/>
      <c r="J51" s="111"/>
    </row>
    <row r="52" spans="1:10" x14ac:dyDescent="0.2">
      <c r="A52" s="107"/>
      <c r="B52" s="107"/>
      <c r="C52" s="107"/>
      <c r="D52" s="110"/>
      <c r="E52" s="110"/>
      <c r="F52" s="107"/>
      <c r="G52" s="110"/>
      <c r="H52" s="110"/>
      <c r="I52" s="110"/>
      <c r="J52" s="110"/>
    </row>
    <row r="53" spans="1:10" x14ac:dyDescent="0.2">
      <c r="A53" s="107"/>
      <c r="B53" s="107"/>
      <c r="C53" s="107"/>
      <c r="D53" s="108"/>
      <c r="E53" s="108"/>
      <c r="F53" s="107"/>
      <c r="G53" s="111"/>
      <c r="H53" s="111"/>
      <c r="I53" s="111"/>
      <c r="J53" s="111"/>
    </row>
    <row r="54" spans="1:10" x14ac:dyDescent="0.2">
      <c r="A54" s="107"/>
      <c r="B54" s="107"/>
      <c r="C54" s="107"/>
      <c r="D54" s="108"/>
      <c r="E54" s="108"/>
      <c r="F54" s="107"/>
      <c r="G54" s="111"/>
      <c r="H54" s="111"/>
      <c r="I54" s="111"/>
      <c r="J54" s="111"/>
    </row>
    <row r="55" spans="1:10" x14ac:dyDescent="0.2">
      <c r="A55" s="107"/>
      <c r="B55" s="107"/>
      <c r="C55" s="107"/>
      <c r="D55" s="108"/>
      <c r="E55" s="108"/>
      <c r="F55" s="107"/>
      <c r="G55" s="111"/>
      <c r="H55" s="111"/>
      <c r="I55" s="111"/>
      <c r="J55" s="111"/>
    </row>
    <row r="56" spans="1:10" x14ac:dyDescent="0.2">
      <c r="A56" s="107"/>
      <c r="B56" s="107"/>
      <c r="C56" s="107"/>
      <c r="D56" s="108"/>
      <c r="E56" s="108"/>
      <c r="F56" s="107"/>
      <c r="G56" s="111"/>
      <c r="H56" s="111"/>
      <c r="I56" s="111"/>
      <c r="J56" s="111"/>
    </row>
    <row r="57" spans="1:10" x14ac:dyDescent="0.2">
      <c r="A57" s="107"/>
      <c r="B57" s="107"/>
      <c r="C57" s="107"/>
      <c r="D57" s="108"/>
      <c r="E57" s="108"/>
      <c r="F57" s="107"/>
      <c r="G57" s="111"/>
      <c r="H57" s="111"/>
      <c r="I57" s="111"/>
      <c r="J57" s="111"/>
    </row>
    <row r="58" spans="1:10" x14ac:dyDescent="0.2">
      <c r="A58" s="107"/>
      <c r="B58" s="107"/>
      <c r="C58" s="107"/>
      <c r="D58" s="108"/>
      <c r="E58" s="108"/>
      <c r="F58" s="107"/>
      <c r="G58" s="108"/>
      <c r="H58" s="108"/>
      <c r="I58" s="108"/>
      <c r="J58" s="108"/>
    </row>
    <row r="59" spans="1:10" x14ac:dyDescent="0.2">
      <c r="A59" s="107"/>
      <c r="B59" s="107"/>
      <c r="C59" s="107"/>
      <c r="D59" s="108"/>
      <c r="E59" s="108"/>
      <c r="F59" s="107"/>
      <c r="G59" s="109"/>
      <c r="H59" s="109"/>
      <c r="I59" s="109"/>
      <c r="J59" s="109"/>
    </row>
    <row r="60" spans="1:10" x14ac:dyDescent="0.2">
      <c r="A60" s="108"/>
      <c r="B60" s="108"/>
      <c r="C60" s="107"/>
      <c r="D60" s="112"/>
      <c r="E60" s="112"/>
      <c r="F60" s="108"/>
      <c r="G60" s="109"/>
      <c r="H60" s="109"/>
      <c r="I60" s="109"/>
      <c r="J60" s="109"/>
    </row>
    <row r="61" spans="1:10" x14ac:dyDescent="0.2">
      <c r="A61" s="108"/>
      <c r="B61" s="108"/>
      <c r="C61" s="107"/>
      <c r="D61" s="112"/>
      <c r="E61" s="112"/>
      <c r="F61" s="108"/>
      <c r="G61" s="109"/>
      <c r="H61" s="109"/>
      <c r="I61" s="109"/>
      <c r="J61" s="109"/>
    </row>
    <row r="62" spans="1:10" x14ac:dyDescent="0.2">
      <c r="A62" s="108"/>
      <c r="B62" s="108"/>
      <c r="C62" s="107"/>
      <c r="D62" s="112"/>
      <c r="E62" s="112"/>
      <c r="F62" s="108"/>
      <c r="G62" s="108"/>
      <c r="H62" s="108"/>
      <c r="I62" s="108"/>
      <c r="J62" s="108"/>
    </row>
    <row r="63" spans="1:10" x14ac:dyDescent="0.2">
      <c r="A63" s="108"/>
      <c r="B63" s="108"/>
      <c r="C63" s="107"/>
      <c r="D63" s="112"/>
      <c r="E63" s="112"/>
      <c r="F63" s="108"/>
      <c r="G63" s="108"/>
      <c r="H63" s="108"/>
      <c r="I63" s="108"/>
      <c r="J63" s="108"/>
    </row>
    <row r="64" spans="1:10" x14ac:dyDescent="0.2">
      <c r="A64" s="110"/>
      <c r="B64" s="110"/>
      <c r="C64" s="107"/>
      <c r="D64" s="112"/>
      <c r="E64" s="112"/>
      <c r="F64" s="109"/>
      <c r="G64" s="109"/>
      <c r="H64" s="109"/>
      <c r="I64" s="109"/>
      <c r="J64" s="109"/>
    </row>
    <row r="65" spans="1:10" x14ac:dyDescent="0.2">
      <c r="A65" s="108"/>
      <c r="B65" s="108"/>
      <c r="C65" s="107"/>
      <c r="D65" s="112"/>
      <c r="E65" s="112"/>
      <c r="F65" s="108"/>
      <c r="G65" s="111"/>
      <c r="H65" s="111"/>
      <c r="I65" s="111"/>
      <c r="J65" s="111"/>
    </row>
    <row r="66" spans="1:10" x14ac:dyDescent="0.2">
      <c r="A66" s="108"/>
      <c r="B66" s="108"/>
      <c r="C66" s="107"/>
      <c r="D66" s="112"/>
      <c r="E66" s="112"/>
      <c r="F66" s="108"/>
      <c r="G66" s="111"/>
      <c r="H66" s="111"/>
      <c r="I66" s="111"/>
      <c r="J66" s="111"/>
    </row>
    <row r="67" spans="1:10" x14ac:dyDescent="0.2">
      <c r="A67" s="107"/>
      <c r="B67" s="107"/>
      <c r="C67" s="107"/>
      <c r="D67" s="112"/>
      <c r="E67" s="112"/>
      <c r="F67" s="107"/>
      <c r="G67" s="107"/>
      <c r="H67" s="107"/>
      <c r="I67" s="112"/>
      <c r="J67" s="112"/>
    </row>
    <row r="68" spans="1:10" x14ac:dyDescent="0.2">
      <c r="A68" s="108"/>
      <c r="B68" s="108"/>
      <c r="C68" s="107"/>
      <c r="D68" s="112"/>
      <c r="E68" s="112"/>
      <c r="F68" s="108"/>
      <c r="G68" s="111"/>
      <c r="H68" s="111"/>
      <c r="I68" s="111"/>
      <c r="J68" s="111"/>
    </row>
    <row r="69" spans="1:10" x14ac:dyDescent="0.2">
      <c r="A69" s="107"/>
      <c r="B69" s="107"/>
      <c r="C69" s="107"/>
      <c r="D69" s="112"/>
      <c r="E69" s="112"/>
      <c r="F69" s="107"/>
      <c r="G69" s="107"/>
      <c r="H69" s="107"/>
      <c r="I69" s="107"/>
      <c r="J69" s="107"/>
    </row>
    <row r="70" spans="1:10" x14ac:dyDescent="0.2">
      <c r="A70" s="107"/>
      <c r="B70" s="107"/>
      <c r="C70" s="107"/>
      <c r="D70" s="112"/>
      <c r="E70" s="112"/>
      <c r="F70" s="107"/>
      <c r="G70" s="107"/>
      <c r="H70" s="107"/>
      <c r="I70" s="107"/>
      <c r="J70" s="107"/>
    </row>
    <row r="71" spans="1:10" x14ac:dyDescent="0.2">
      <c r="A71" s="107"/>
      <c r="B71" s="107"/>
      <c r="C71" s="107"/>
      <c r="D71" s="112"/>
      <c r="E71" s="112"/>
      <c r="F71" s="107"/>
      <c r="G71" s="107"/>
      <c r="H71" s="107"/>
      <c r="I71" s="107"/>
      <c r="J71" s="107"/>
    </row>
    <row r="72" spans="1:10" x14ac:dyDescent="0.2">
      <c r="A72" s="107"/>
      <c r="B72" s="107"/>
      <c r="C72" s="107"/>
      <c r="D72" s="112"/>
      <c r="E72" s="112"/>
      <c r="F72" s="107"/>
      <c r="G72" s="107"/>
      <c r="H72" s="107"/>
      <c r="I72" s="107"/>
      <c r="J72" s="107"/>
    </row>
    <row r="73" spans="1:10" x14ac:dyDescent="0.2">
      <c r="A73" s="107"/>
      <c r="B73" s="107"/>
      <c r="C73" s="107"/>
      <c r="D73" s="112"/>
      <c r="E73" s="112"/>
      <c r="F73" s="107"/>
      <c r="G73" s="107"/>
      <c r="H73" s="107"/>
      <c r="I73" s="107"/>
      <c r="J73" s="107"/>
    </row>
    <row r="74" spans="1:10" x14ac:dyDescent="0.2">
      <c r="A74" s="107"/>
      <c r="B74" s="107"/>
      <c r="C74" s="107"/>
      <c r="D74" s="112"/>
      <c r="E74" s="112"/>
      <c r="F74" s="107"/>
      <c r="G74" s="107"/>
      <c r="H74" s="107"/>
      <c r="I74" s="107"/>
      <c r="J74" s="107"/>
    </row>
    <row r="75" spans="1:10" x14ac:dyDescent="0.2">
      <c r="D75" s="112"/>
      <c r="E75" s="112"/>
    </row>
    <row r="76" spans="1:10" x14ac:dyDescent="0.2">
      <c r="D76" s="112"/>
      <c r="E76" s="112"/>
    </row>
    <row r="77" spans="1:10" x14ac:dyDescent="0.2">
      <c r="D77" s="112"/>
      <c r="E77" s="112"/>
    </row>
    <row r="78" spans="1:10" x14ac:dyDescent="0.2">
      <c r="D78" s="112"/>
      <c r="E78" s="112"/>
    </row>
    <row r="79" spans="1:10" x14ac:dyDescent="0.2">
      <c r="D79" s="112"/>
      <c r="E79" s="112"/>
    </row>
    <row r="80" spans="1:10" x14ac:dyDescent="0.2">
      <c r="D80" s="112"/>
      <c r="E80" s="112"/>
    </row>
    <row r="81" spans="4:5" x14ac:dyDescent="0.2">
      <c r="D81" s="112"/>
      <c r="E81" s="112"/>
    </row>
    <row r="82" spans="4:5" x14ac:dyDescent="0.2">
      <c r="D82" s="112"/>
      <c r="E82" s="112"/>
    </row>
  </sheetData>
  <pageMargins left="0.70866141732283472" right="0.31496062992125984" top="0.55118110236220474" bottom="0.55118110236220474" header="0.31496062992125984" footer="0.31496062992125984"/>
  <pageSetup paperSize="8" fitToHeight="0" orientation="landscape" r:id="rId1"/>
  <headerFooter>
    <oddHeader xml:space="preserve">&amp;REinzahlungen  2020 - 2023
</oddHeader>
    <oddFooter>&amp;LStand: &amp;D&amp;Calle Werte in Euro&amp;RSeite &amp;P von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7"/>
  <sheetViews>
    <sheetView topLeftCell="A43" workbookViewId="0">
      <selection activeCell="A79" sqref="A79"/>
    </sheetView>
  </sheetViews>
  <sheetFormatPr baseColWidth="10" defaultRowHeight="12.75" x14ac:dyDescent="0.2"/>
  <sheetData>
    <row r="1" spans="1:2" x14ac:dyDescent="0.2">
      <c r="A1">
        <v>1110100</v>
      </c>
      <c r="B1" t="s">
        <v>379</v>
      </c>
    </row>
    <row r="2" spans="1:2" x14ac:dyDescent="0.2">
      <c r="A2">
        <v>1110200</v>
      </c>
      <c r="B2" t="s">
        <v>380</v>
      </c>
    </row>
    <row r="3" spans="1:2" x14ac:dyDescent="0.2">
      <c r="A3">
        <v>1110300</v>
      </c>
      <c r="B3" t="s">
        <v>381</v>
      </c>
    </row>
    <row r="4" spans="1:2" x14ac:dyDescent="0.2">
      <c r="A4">
        <v>1110310</v>
      </c>
      <c r="B4" t="s">
        <v>382</v>
      </c>
    </row>
    <row r="5" spans="1:2" x14ac:dyDescent="0.2">
      <c r="A5">
        <v>1110400</v>
      </c>
      <c r="B5" t="s">
        <v>383</v>
      </c>
    </row>
    <row r="6" spans="1:2" x14ac:dyDescent="0.2">
      <c r="A6">
        <v>1110600</v>
      </c>
      <c r="B6" t="s">
        <v>384</v>
      </c>
    </row>
    <row r="7" spans="1:2" x14ac:dyDescent="0.2">
      <c r="A7">
        <v>1110700</v>
      </c>
      <c r="B7" t="s">
        <v>385</v>
      </c>
    </row>
    <row r="8" spans="1:2" x14ac:dyDescent="0.2">
      <c r="A8">
        <v>1110900</v>
      </c>
      <c r="B8" t="s">
        <v>386</v>
      </c>
    </row>
    <row r="9" spans="1:2" x14ac:dyDescent="0.2">
      <c r="A9">
        <v>1120100</v>
      </c>
      <c r="B9" t="s">
        <v>392</v>
      </c>
    </row>
    <row r="10" spans="1:2" x14ac:dyDescent="0.2">
      <c r="A10">
        <v>1120200</v>
      </c>
      <c r="B10" t="s">
        <v>395</v>
      </c>
    </row>
    <row r="11" spans="1:2" x14ac:dyDescent="0.2">
      <c r="A11">
        <v>1120300</v>
      </c>
      <c r="B11" t="s">
        <v>393</v>
      </c>
    </row>
    <row r="12" spans="1:2" x14ac:dyDescent="0.2">
      <c r="A12">
        <v>1120301</v>
      </c>
      <c r="B12" t="s">
        <v>394</v>
      </c>
    </row>
    <row r="13" spans="1:2" x14ac:dyDescent="0.2">
      <c r="A13">
        <v>1130100</v>
      </c>
      <c r="B13" t="s">
        <v>396</v>
      </c>
    </row>
    <row r="14" spans="1:2" x14ac:dyDescent="0.2">
      <c r="A14">
        <v>1130106</v>
      </c>
      <c r="B14" t="s">
        <v>545</v>
      </c>
    </row>
    <row r="15" spans="1:2" x14ac:dyDescent="0.2">
      <c r="A15">
        <v>1130108</v>
      </c>
      <c r="B15" t="s">
        <v>387</v>
      </c>
    </row>
    <row r="16" spans="1:2" x14ac:dyDescent="0.2">
      <c r="A16">
        <v>1140000</v>
      </c>
      <c r="B16" t="s">
        <v>403</v>
      </c>
    </row>
    <row r="17" spans="1:2" x14ac:dyDescent="0.2">
      <c r="A17">
        <v>1140100</v>
      </c>
      <c r="B17" t="s">
        <v>562</v>
      </c>
    </row>
    <row r="18" spans="1:2" x14ac:dyDescent="0.2">
      <c r="A18">
        <v>1140200</v>
      </c>
      <c r="B18" t="s">
        <v>404</v>
      </c>
    </row>
    <row r="19" spans="1:2" x14ac:dyDescent="0.2">
      <c r="A19">
        <v>1140400</v>
      </c>
      <c r="B19" t="s">
        <v>388</v>
      </c>
    </row>
    <row r="20" spans="1:2" x14ac:dyDescent="0.2">
      <c r="A20">
        <v>1140500</v>
      </c>
      <c r="B20" t="s">
        <v>405</v>
      </c>
    </row>
    <row r="21" spans="1:2" x14ac:dyDescent="0.2">
      <c r="A21">
        <v>1140502</v>
      </c>
      <c r="B21" t="s">
        <v>406</v>
      </c>
    </row>
    <row r="22" spans="1:2" x14ac:dyDescent="0.2">
      <c r="A22">
        <v>1140700</v>
      </c>
      <c r="B22" t="s">
        <v>397</v>
      </c>
    </row>
    <row r="23" spans="1:2" x14ac:dyDescent="0.2">
      <c r="A23">
        <v>1140701</v>
      </c>
      <c r="B23" t="s">
        <v>561</v>
      </c>
    </row>
    <row r="24" spans="1:2" x14ac:dyDescent="0.2">
      <c r="A24">
        <v>1140702</v>
      </c>
      <c r="B24" t="s">
        <v>560</v>
      </c>
    </row>
    <row r="25" spans="1:2" x14ac:dyDescent="0.2">
      <c r="A25">
        <v>1140800</v>
      </c>
      <c r="B25" t="s">
        <v>546</v>
      </c>
    </row>
    <row r="26" spans="1:2" x14ac:dyDescent="0.2">
      <c r="A26">
        <v>1160100</v>
      </c>
      <c r="B26" t="s">
        <v>399</v>
      </c>
    </row>
    <row r="27" spans="1:2" x14ac:dyDescent="0.2">
      <c r="A27">
        <v>1160200</v>
      </c>
      <c r="B27" t="s">
        <v>400</v>
      </c>
    </row>
    <row r="28" spans="1:2" x14ac:dyDescent="0.2">
      <c r="A28">
        <v>1160300</v>
      </c>
      <c r="B28" t="s">
        <v>401</v>
      </c>
    </row>
    <row r="29" spans="1:2" x14ac:dyDescent="0.2">
      <c r="A29">
        <v>1180100</v>
      </c>
      <c r="B29" t="s">
        <v>389</v>
      </c>
    </row>
    <row r="30" spans="1:2" x14ac:dyDescent="0.2">
      <c r="A30">
        <v>1180200</v>
      </c>
      <c r="B30" t="s">
        <v>390</v>
      </c>
    </row>
    <row r="31" spans="1:2" x14ac:dyDescent="0.2">
      <c r="A31">
        <v>1180200</v>
      </c>
      <c r="B31" t="s">
        <v>390</v>
      </c>
    </row>
    <row r="32" spans="1:2" x14ac:dyDescent="0.2">
      <c r="A32">
        <v>1190000</v>
      </c>
      <c r="B32" t="s">
        <v>547</v>
      </c>
    </row>
    <row r="33" spans="1:2" x14ac:dyDescent="0.2">
      <c r="A33">
        <v>1210100</v>
      </c>
      <c r="B33" t="s">
        <v>548</v>
      </c>
    </row>
    <row r="34" spans="1:2" x14ac:dyDescent="0.2">
      <c r="A34">
        <v>1210200</v>
      </c>
      <c r="B34" t="s">
        <v>549</v>
      </c>
    </row>
    <row r="35" spans="1:2" x14ac:dyDescent="0.2">
      <c r="A35">
        <v>1220100</v>
      </c>
      <c r="B35" t="s">
        <v>485</v>
      </c>
    </row>
    <row r="36" spans="1:2" x14ac:dyDescent="0.2">
      <c r="A36">
        <v>1220300</v>
      </c>
      <c r="B36" t="s">
        <v>486</v>
      </c>
    </row>
    <row r="37" spans="1:2" x14ac:dyDescent="0.2">
      <c r="A37">
        <v>1220500</v>
      </c>
      <c r="B37" t="s">
        <v>487</v>
      </c>
    </row>
    <row r="38" spans="1:2" x14ac:dyDescent="0.2">
      <c r="A38">
        <v>1220700</v>
      </c>
      <c r="B38" t="s">
        <v>408</v>
      </c>
    </row>
    <row r="39" spans="1:2" x14ac:dyDescent="0.2">
      <c r="A39">
        <v>1230000</v>
      </c>
      <c r="B39" t="s">
        <v>498</v>
      </c>
    </row>
    <row r="40" spans="1:2" x14ac:dyDescent="0.2">
      <c r="A40">
        <v>1230300</v>
      </c>
      <c r="B40" t="s">
        <v>499</v>
      </c>
    </row>
    <row r="41" spans="1:2" x14ac:dyDescent="0.2">
      <c r="A41">
        <v>1230400</v>
      </c>
      <c r="B41" t="s">
        <v>500</v>
      </c>
    </row>
    <row r="42" spans="1:2" x14ac:dyDescent="0.2">
      <c r="A42">
        <v>1230500</v>
      </c>
      <c r="B42" t="s">
        <v>501</v>
      </c>
    </row>
    <row r="43" spans="1:2" x14ac:dyDescent="0.2">
      <c r="A43">
        <v>1240100</v>
      </c>
      <c r="B43" t="s">
        <v>504</v>
      </c>
    </row>
    <row r="44" spans="1:2" x14ac:dyDescent="0.2">
      <c r="A44">
        <v>1240200</v>
      </c>
      <c r="B44" t="s">
        <v>505</v>
      </c>
    </row>
    <row r="45" spans="1:2" x14ac:dyDescent="0.2">
      <c r="A45">
        <v>1240300</v>
      </c>
      <c r="B45" t="s">
        <v>506</v>
      </c>
    </row>
    <row r="46" spans="1:2" x14ac:dyDescent="0.2">
      <c r="A46">
        <v>1240400</v>
      </c>
      <c r="B46" t="s">
        <v>507</v>
      </c>
    </row>
    <row r="47" spans="1:2" x14ac:dyDescent="0.2">
      <c r="A47">
        <v>1260000</v>
      </c>
      <c r="B47" t="s">
        <v>488</v>
      </c>
    </row>
    <row r="48" spans="1:2" x14ac:dyDescent="0.2">
      <c r="A48">
        <v>1260103</v>
      </c>
      <c r="B48" t="s">
        <v>489</v>
      </c>
    </row>
    <row r="49" spans="1:2" x14ac:dyDescent="0.2">
      <c r="A49">
        <v>1270100</v>
      </c>
      <c r="B49" t="s">
        <v>490</v>
      </c>
    </row>
    <row r="50" spans="1:2" x14ac:dyDescent="0.2">
      <c r="A50">
        <v>1270110</v>
      </c>
      <c r="B50" t="s">
        <v>491</v>
      </c>
    </row>
    <row r="51" spans="1:2" x14ac:dyDescent="0.2">
      <c r="A51">
        <v>1270120</v>
      </c>
      <c r="B51" t="s">
        <v>492</v>
      </c>
    </row>
    <row r="52" spans="1:2" x14ac:dyDescent="0.2">
      <c r="A52">
        <v>1270130</v>
      </c>
      <c r="B52" t="s">
        <v>493</v>
      </c>
    </row>
    <row r="53" spans="1:2" x14ac:dyDescent="0.2">
      <c r="A53">
        <v>1270140</v>
      </c>
      <c r="B53" t="s">
        <v>494</v>
      </c>
    </row>
    <row r="54" spans="1:2" x14ac:dyDescent="0.2">
      <c r="A54">
        <v>1270150</v>
      </c>
      <c r="B54" t="s">
        <v>495</v>
      </c>
    </row>
    <row r="55" spans="1:2" x14ac:dyDescent="0.2">
      <c r="A55">
        <v>1280100</v>
      </c>
      <c r="B55" t="s">
        <v>496</v>
      </c>
    </row>
    <row r="56" spans="1:2" x14ac:dyDescent="0.2">
      <c r="A56">
        <v>2170100</v>
      </c>
      <c r="B56" t="s">
        <v>466</v>
      </c>
    </row>
    <row r="57" spans="1:2" x14ac:dyDescent="0.2">
      <c r="A57">
        <v>2170102</v>
      </c>
      <c r="B57" t="s">
        <v>612</v>
      </c>
    </row>
    <row r="58" spans="1:2" x14ac:dyDescent="0.2">
      <c r="A58">
        <v>2170103</v>
      </c>
      <c r="B58" t="s">
        <v>613</v>
      </c>
    </row>
    <row r="59" spans="1:2" x14ac:dyDescent="0.2">
      <c r="A59">
        <v>2170104</v>
      </c>
      <c r="B59" t="s">
        <v>614</v>
      </c>
    </row>
    <row r="60" spans="1:2" x14ac:dyDescent="0.2">
      <c r="A60">
        <v>2170105</v>
      </c>
      <c r="B60" t="s">
        <v>615</v>
      </c>
    </row>
    <row r="61" spans="1:2" x14ac:dyDescent="0.2">
      <c r="A61">
        <v>2170106</v>
      </c>
      <c r="B61" t="s">
        <v>616</v>
      </c>
    </row>
    <row r="62" spans="1:2" x14ac:dyDescent="0.2">
      <c r="A62">
        <v>2170107</v>
      </c>
      <c r="B62" t="s">
        <v>617</v>
      </c>
    </row>
    <row r="63" spans="1:2" x14ac:dyDescent="0.2">
      <c r="A63">
        <v>2170108</v>
      </c>
      <c r="B63" t="s">
        <v>328</v>
      </c>
    </row>
    <row r="64" spans="1:2" x14ac:dyDescent="0.2">
      <c r="A64">
        <v>2180000</v>
      </c>
      <c r="B64" t="s">
        <v>467</v>
      </c>
    </row>
    <row r="65" spans="1:2" x14ac:dyDescent="0.2">
      <c r="A65">
        <v>2210100</v>
      </c>
      <c r="B65" t="s">
        <v>468</v>
      </c>
    </row>
    <row r="66" spans="1:2" x14ac:dyDescent="0.2">
      <c r="A66">
        <v>2210102</v>
      </c>
      <c r="B66" t="s">
        <v>469</v>
      </c>
    </row>
    <row r="67" spans="1:2" x14ac:dyDescent="0.2">
      <c r="A67">
        <v>2210103</v>
      </c>
      <c r="B67" t="s">
        <v>331</v>
      </c>
    </row>
    <row r="68" spans="1:2" x14ac:dyDescent="0.2">
      <c r="A68">
        <v>2210104</v>
      </c>
      <c r="B68" t="s">
        <v>470</v>
      </c>
    </row>
    <row r="69" spans="1:2" x14ac:dyDescent="0.2">
      <c r="A69">
        <v>2210105</v>
      </c>
      <c r="B69" t="s">
        <v>653</v>
      </c>
    </row>
    <row r="70" spans="1:2" x14ac:dyDescent="0.2">
      <c r="A70">
        <v>2210106</v>
      </c>
      <c r="B70" t="s">
        <v>335</v>
      </c>
    </row>
    <row r="71" spans="1:2" x14ac:dyDescent="0.2">
      <c r="A71">
        <v>2210107</v>
      </c>
      <c r="B71" t="s">
        <v>652</v>
      </c>
    </row>
    <row r="72" spans="1:2" x14ac:dyDescent="0.2">
      <c r="A72">
        <v>2210108</v>
      </c>
      <c r="B72" t="s">
        <v>357</v>
      </c>
    </row>
    <row r="73" spans="1:2" x14ac:dyDescent="0.2">
      <c r="A73">
        <v>2210109</v>
      </c>
      <c r="B73" t="s">
        <v>337</v>
      </c>
    </row>
    <row r="74" spans="1:2" ht="15" customHeight="1" x14ac:dyDescent="0.2">
      <c r="A74">
        <v>2210110</v>
      </c>
      <c r="B74" t="s">
        <v>657</v>
      </c>
    </row>
    <row r="75" spans="1:2" x14ac:dyDescent="0.2">
      <c r="A75">
        <v>2210111</v>
      </c>
      <c r="B75" t="s">
        <v>618</v>
      </c>
    </row>
    <row r="76" spans="1:2" x14ac:dyDescent="0.2">
      <c r="A76">
        <v>2310100</v>
      </c>
      <c r="B76" t="s">
        <v>471</v>
      </c>
    </row>
    <row r="77" spans="1:2" x14ac:dyDescent="0.2">
      <c r="A77">
        <v>2310102</v>
      </c>
      <c r="B77" t="s">
        <v>655</v>
      </c>
    </row>
    <row r="78" spans="1:2" x14ac:dyDescent="0.2">
      <c r="A78">
        <v>2310103</v>
      </c>
      <c r="B78" t="s">
        <v>656</v>
      </c>
    </row>
    <row r="79" spans="1:2" x14ac:dyDescent="0.2">
      <c r="A79">
        <v>2310104</v>
      </c>
      <c r="B79" t="s">
        <v>651</v>
      </c>
    </row>
    <row r="80" spans="1:2" x14ac:dyDescent="0.2">
      <c r="A80">
        <v>2410000</v>
      </c>
      <c r="B80" t="s">
        <v>555</v>
      </c>
    </row>
    <row r="81" spans="1:2" x14ac:dyDescent="0.2">
      <c r="A81">
        <v>2430100</v>
      </c>
      <c r="B81" t="s">
        <v>619</v>
      </c>
    </row>
    <row r="82" spans="1:2" x14ac:dyDescent="0.2">
      <c r="A82">
        <v>2430303</v>
      </c>
      <c r="B82" t="s">
        <v>620</v>
      </c>
    </row>
    <row r="83" spans="1:2" x14ac:dyDescent="0.2">
      <c r="A83">
        <v>2510100</v>
      </c>
      <c r="B83" t="s">
        <v>472</v>
      </c>
    </row>
    <row r="84" spans="1:2" x14ac:dyDescent="0.2">
      <c r="A84">
        <v>2520010</v>
      </c>
      <c r="B84" t="s">
        <v>473</v>
      </c>
    </row>
    <row r="85" spans="1:2" x14ac:dyDescent="0.2">
      <c r="A85">
        <v>2520020</v>
      </c>
      <c r="B85" t="s">
        <v>474</v>
      </c>
    </row>
    <row r="86" spans="1:2" x14ac:dyDescent="0.2">
      <c r="A86">
        <v>2520030</v>
      </c>
      <c r="B86" t="s">
        <v>475</v>
      </c>
    </row>
    <row r="87" spans="1:2" x14ac:dyDescent="0.2">
      <c r="A87">
        <v>2610200</v>
      </c>
      <c r="B87" t="s">
        <v>476</v>
      </c>
    </row>
    <row r="88" spans="1:2" x14ac:dyDescent="0.2">
      <c r="A88">
        <v>2630110</v>
      </c>
      <c r="B88" t="s">
        <v>477</v>
      </c>
    </row>
    <row r="89" spans="1:2" x14ac:dyDescent="0.2">
      <c r="A89">
        <v>2630120</v>
      </c>
      <c r="B89" t="s">
        <v>478</v>
      </c>
    </row>
    <row r="90" spans="1:2" x14ac:dyDescent="0.2">
      <c r="A90">
        <v>2710100</v>
      </c>
      <c r="B90" t="s">
        <v>658</v>
      </c>
    </row>
    <row r="91" spans="1:2" x14ac:dyDescent="0.2">
      <c r="A91">
        <v>2710110</v>
      </c>
      <c r="B91" t="s">
        <v>479</v>
      </c>
    </row>
    <row r="92" spans="1:2" x14ac:dyDescent="0.2">
      <c r="A92">
        <v>2710120</v>
      </c>
      <c r="B92" t="s">
        <v>480</v>
      </c>
    </row>
    <row r="93" spans="1:2" x14ac:dyDescent="0.2">
      <c r="A93">
        <v>2710130</v>
      </c>
      <c r="B93" t="s">
        <v>481</v>
      </c>
    </row>
    <row r="94" spans="1:2" x14ac:dyDescent="0.2">
      <c r="A94">
        <v>2810000</v>
      </c>
      <c r="B94" t="s">
        <v>482</v>
      </c>
    </row>
    <row r="95" spans="1:2" x14ac:dyDescent="0.2">
      <c r="A95">
        <v>3110100</v>
      </c>
      <c r="B95" t="s">
        <v>563</v>
      </c>
    </row>
    <row r="96" spans="1:2" x14ac:dyDescent="0.2">
      <c r="A96">
        <v>3110101</v>
      </c>
      <c r="B96" t="s">
        <v>564</v>
      </c>
    </row>
    <row r="97" spans="1:2" x14ac:dyDescent="0.2">
      <c r="A97">
        <v>3110102</v>
      </c>
      <c r="B97" t="s">
        <v>565</v>
      </c>
    </row>
    <row r="98" spans="1:2" x14ac:dyDescent="0.2">
      <c r="A98">
        <v>3110104</v>
      </c>
      <c r="B98" t="s">
        <v>566</v>
      </c>
    </row>
    <row r="99" spans="1:2" x14ac:dyDescent="0.2">
      <c r="A99">
        <v>3110200</v>
      </c>
      <c r="B99" t="s">
        <v>410</v>
      </c>
    </row>
    <row r="100" spans="1:2" x14ac:dyDescent="0.2">
      <c r="A100">
        <v>3110201</v>
      </c>
      <c r="B100" t="s">
        <v>567</v>
      </c>
    </row>
    <row r="101" spans="1:2" x14ac:dyDescent="0.2">
      <c r="A101">
        <v>3110202</v>
      </c>
      <c r="B101" t="s">
        <v>568</v>
      </c>
    </row>
    <row r="102" spans="1:2" x14ac:dyDescent="0.2">
      <c r="A102">
        <v>3110203</v>
      </c>
      <c r="B102" t="s">
        <v>569</v>
      </c>
    </row>
    <row r="103" spans="1:2" x14ac:dyDescent="0.2">
      <c r="A103">
        <v>3110204</v>
      </c>
      <c r="B103" t="s">
        <v>570</v>
      </c>
    </row>
    <row r="104" spans="1:2" x14ac:dyDescent="0.2">
      <c r="A104">
        <v>3110205</v>
      </c>
      <c r="B104" t="s">
        <v>571</v>
      </c>
    </row>
    <row r="105" spans="1:2" x14ac:dyDescent="0.2">
      <c r="A105">
        <v>3110206</v>
      </c>
      <c r="B105" t="s">
        <v>572</v>
      </c>
    </row>
    <row r="106" spans="1:2" x14ac:dyDescent="0.2">
      <c r="A106">
        <v>3110207</v>
      </c>
      <c r="B106" t="s">
        <v>411</v>
      </c>
    </row>
    <row r="107" spans="1:2" x14ac:dyDescent="0.2">
      <c r="A107">
        <v>3110300</v>
      </c>
      <c r="B107" t="s">
        <v>573</v>
      </c>
    </row>
    <row r="108" spans="1:2" x14ac:dyDescent="0.2">
      <c r="A108">
        <v>3110301</v>
      </c>
      <c r="B108" t="s">
        <v>574</v>
      </c>
    </row>
    <row r="109" spans="1:2" x14ac:dyDescent="0.2">
      <c r="A109">
        <v>3110302</v>
      </c>
      <c r="B109" t="s">
        <v>575</v>
      </c>
    </row>
    <row r="110" spans="1:2" x14ac:dyDescent="0.2">
      <c r="A110">
        <v>3110303</v>
      </c>
      <c r="B110" t="s">
        <v>576</v>
      </c>
    </row>
    <row r="111" spans="1:2" x14ac:dyDescent="0.2">
      <c r="A111">
        <v>3110304</v>
      </c>
      <c r="B111" t="s">
        <v>577</v>
      </c>
    </row>
    <row r="112" spans="1:2" x14ac:dyDescent="0.2">
      <c r="A112">
        <v>3110305</v>
      </c>
      <c r="B112" t="s">
        <v>578</v>
      </c>
    </row>
    <row r="113" spans="1:2" x14ac:dyDescent="0.2">
      <c r="A113">
        <v>3110306</v>
      </c>
      <c r="B113" t="s">
        <v>579</v>
      </c>
    </row>
    <row r="114" spans="1:2" x14ac:dyDescent="0.2">
      <c r="A114">
        <v>3110309</v>
      </c>
      <c r="B114" t="s">
        <v>580</v>
      </c>
    </row>
    <row r="115" spans="1:2" x14ac:dyDescent="0.2">
      <c r="A115">
        <v>3110400</v>
      </c>
      <c r="B115" t="s">
        <v>412</v>
      </c>
    </row>
    <row r="116" spans="1:2" x14ac:dyDescent="0.2">
      <c r="A116">
        <v>3110402</v>
      </c>
      <c r="B116" t="s">
        <v>413</v>
      </c>
    </row>
    <row r="117" spans="1:2" x14ac:dyDescent="0.2">
      <c r="A117">
        <v>3110403</v>
      </c>
      <c r="B117" t="s">
        <v>414</v>
      </c>
    </row>
    <row r="118" spans="1:2" x14ac:dyDescent="0.2">
      <c r="A118">
        <v>3110500</v>
      </c>
      <c r="B118" t="s">
        <v>415</v>
      </c>
    </row>
    <row r="119" spans="1:2" x14ac:dyDescent="0.2">
      <c r="A119">
        <v>3110501</v>
      </c>
      <c r="B119" t="s">
        <v>581</v>
      </c>
    </row>
    <row r="120" spans="1:2" x14ac:dyDescent="0.2">
      <c r="A120">
        <v>3110502</v>
      </c>
      <c r="B120" t="s">
        <v>416</v>
      </c>
    </row>
    <row r="121" spans="1:2" x14ac:dyDescent="0.2">
      <c r="A121">
        <v>3110503</v>
      </c>
      <c r="B121" t="s">
        <v>582</v>
      </c>
    </row>
    <row r="122" spans="1:2" x14ac:dyDescent="0.2">
      <c r="A122">
        <v>3110505</v>
      </c>
      <c r="B122" t="s">
        <v>417</v>
      </c>
    </row>
    <row r="123" spans="1:2" x14ac:dyDescent="0.2">
      <c r="A123">
        <v>3110700</v>
      </c>
      <c r="B123" t="s">
        <v>583</v>
      </c>
    </row>
    <row r="124" spans="1:2" x14ac:dyDescent="0.2">
      <c r="A124">
        <v>3110701</v>
      </c>
      <c r="B124" t="s">
        <v>584</v>
      </c>
    </row>
    <row r="125" spans="1:2" x14ac:dyDescent="0.2">
      <c r="A125">
        <v>3110702</v>
      </c>
      <c r="B125" t="s">
        <v>585</v>
      </c>
    </row>
    <row r="126" spans="1:2" x14ac:dyDescent="0.2">
      <c r="A126">
        <v>3110703</v>
      </c>
      <c r="B126" t="s">
        <v>586</v>
      </c>
    </row>
    <row r="127" spans="1:2" x14ac:dyDescent="0.2">
      <c r="A127">
        <v>3110800</v>
      </c>
      <c r="B127" t="s">
        <v>587</v>
      </c>
    </row>
    <row r="128" spans="1:2" x14ac:dyDescent="0.2">
      <c r="A128">
        <v>3110900</v>
      </c>
      <c r="B128" t="s">
        <v>418</v>
      </c>
    </row>
    <row r="129" spans="1:2" x14ac:dyDescent="0.2">
      <c r="A129">
        <v>3120100</v>
      </c>
      <c r="B129" t="s">
        <v>419</v>
      </c>
    </row>
    <row r="130" spans="1:2" x14ac:dyDescent="0.2">
      <c r="A130">
        <v>3120101</v>
      </c>
      <c r="B130" t="s">
        <v>588</v>
      </c>
    </row>
    <row r="131" spans="1:2" x14ac:dyDescent="0.2">
      <c r="A131">
        <v>3120102</v>
      </c>
      <c r="B131" t="s">
        <v>589</v>
      </c>
    </row>
    <row r="132" spans="1:2" x14ac:dyDescent="0.2">
      <c r="A132">
        <v>3120200</v>
      </c>
      <c r="B132" t="s">
        <v>420</v>
      </c>
    </row>
    <row r="133" spans="1:2" x14ac:dyDescent="0.2">
      <c r="A133">
        <v>3120300</v>
      </c>
      <c r="B133" t="s">
        <v>421</v>
      </c>
    </row>
    <row r="134" spans="1:2" x14ac:dyDescent="0.2">
      <c r="A134">
        <v>3120301</v>
      </c>
      <c r="B134" t="s">
        <v>590</v>
      </c>
    </row>
    <row r="135" spans="1:2" x14ac:dyDescent="0.2">
      <c r="A135">
        <v>3120302</v>
      </c>
      <c r="B135" t="s">
        <v>591</v>
      </c>
    </row>
    <row r="136" spans="1:2" x14ac:dyDescent="0.2">
      <c r="A136">
        <v>3120601</v>
      </c>
      <c r="B136" t="s">
        <v>592</v>
      </c>
    </row>
    <row r="137" spans="1:2" x14ac:dyDescent="0.2">
      <c r="A137">
        <v>3120602</v>
      </c>
      <c r="B137" t="s">
        <v>593</v>
      </c>
    </row>
    <row r="138" spans="1:2" x14ac:dyDescent="0.2">
      <c r="A138">
        <v>3120900</v>
      </c>
      <c r="B138" t="s">
        <v>594</v>
      </c>
    </row>
    <row r="139" spans="1:2" x14ac:dyDescent="0.2">
      <c r="A139">
        <v>3130000</v>
      </c>
      <c r="B139" t="s">
        <v>422</v>
      </c>
    </row>
    <row r="140" spans="1:2" x14ac:dyDescent="0.2">
      <c r="A140">
        <v>3130100</v>
      </c>
      <c r="B140" t="s">
        <v>422</v>
      </c>
    </row>
    <row r="141" spans="1:2" x14ac:dyDescent="0.2">
      <c r="A141">
        <v>3130101</v>
      </c>
      <c r="B141" t="s">
        <v>409</v>
      </c>
    </row>
    <row r="142" spans="1:2" x14ac:dyDescent="0.2">
      <c r="A142">
        <v>3130102</v>
      </c>
      <c r="B142" t="s">
        <v>423</v>
      </c>
    </row>
    <row r="143" spans="1:2" x14ac:dyDescent="0.2">
      <c r="A143">
        <v>3130103</v>
      </c>
      <c r="B143" t="s">
        <v>423</v>
      </c>
    </row>
    <row r="144" spans="1:2" x14ac:dyDescent="0.2">
      <c r="A144">
        <v>3130201</v>
      </c>
      <c r="B144" t="s">
        <v>424</v>
      </c>
    </row>
    <row r="145" spans="1:2" x14ac:dyDescent="0.2">
      <c r="A145">
        <v>3130202</v>
      </c>
      <c r="B145" t="s">
        <v>425</v>
      </c>
    </row>
    <row r="146" spans="1:2" x14ac:dyDescent="0.2">
      <c r="A146">
        <v>3130203</v>
      </c>
      <c r="B146" t="s">
        <v>595</v>
      </c>
    </row>
    <row r="147" spans="1:2" x14ac:dyDescent="0.2">
      <c r="A147">
        <v>3130204</v>
      </c>
      <c r="B147" t="s">
        <v>426</v>
      </c>
    </row>
    <row r="148" spans="1:2" x14ac:dyDescent="0.2">
      <c r="A148">
        <v>3130300</v>
      </c>
      <c r="B148" t="s">
        <v>427</v>
      </c>
    </row>
    <row r="149" spans="1:2" x14ac:dyDescent="0.2">
      <c r="A149">
        <v>3130400</v>
      </c>
      <c r="B149" t="s">
        <v>428</v>
      </c>
    </row>
    <row r="150" spans="1:2" x14ac:dyDescent="0.2">
      <c r="A150">
        <v>3130501</v>
      </c>
      <c r="B150" t="s">
        <v>429</v>
      </c>
    </row>
    <row r="151" spans="1:2" x14ac:dyDescent="0.2">
      <c r="A151">
        <v>3130502</v>
      </c>
      <c r="B151" t="s">
        <v>430</v>
      </c>
    </row>
    <row r="152" spans="1:2" x14ac:dyDescent="0.2">
      <c r="A152">
        <v>3150500</v>
      </c>
      <c r="B152" t="s">
        <v>431</v>
      </c>
    </row>
    <row r="153" spans="1:2" x14ac:dyDescent="0.2">
      <c r="A153">
        <v>3150600</v>
      </c>
      <c r="B153" t="s">
        <v>432</v>
      </c>
    </row>
    <row r="154" spans="1:2" x14ac:dyDescent="0.2">
      <c r="A154">
        <v>3210000</v>
      </c>
      <c r="B154" t="s">
        <v>596</v>
      </c>
    </row>
    <row r="155" spans="1:2" x14ac:dyDescent="0.2">
      <c r="A155">
        <v>3310000</v>
      </c>
      <c r="B155" t="s">
        <v>597</v>
      </c>
    </row>
    <row r="156" spans="1:2" x14ac:dyDescent="0.2">
      <c r="A156">
        <v>3410000</v>
      </c>
      <c r="B156" t="s">
        <v>604</v>
      </c>
    </row>
    <row r="157" spans="1:2" x14ac:dyDescent="0.2">
      <c r="A157">
        <v>3430000</v>
      </c>
      <c r="B157" t="s">
        <v>433</v>
      </c>
    </row>
    <row r="158" spans="1:2" x14ac:dyDescent="0.2">
      <c r="A158">
        <v>3440000</v>
      </c>
      <c r="B158" t="s">
        <v>598</v>
      </c>
    </row>
    <row r="159" spans="1:2" x14ac:dyDescent="0.2">
      <c r="A159">
        <v>3450001</v>
      </c>
      <c r="B159" t="s">
        <v>434</v>
      </c>
    </row>
    <row r="160" spans="1:2" x14ac:dyDescent="0.2">
      <c r="A160">
        <v>3450003</v>
      </c>
      <c r="B160" t="s">
        <v>599</v>
      </c>
    </row>
    <row r="161" spans="1:2" x14ac:dyDescent="0.2">
      <c r="A161">
        <v>3510000</v>
      </c>
      <c r="B161" t="s">
        <v>600</v>
      </c>
    </row>
    <row r="162" spans="1:2" x14ac:dyDescent="0.2">
      <c r="A162">
        <v>3510001</v>
      </c>
      <c r="B162" t="s">
        <v>435</v>
      </c>
    </row>
    <row r="163" spans="1:2" x14ac:dyDescent="0.2">
      <c r="A163">
        <v>3510002</v>
      </c>
      <c r="B163" t="s">
        <v>601</v>
      </c>
    </row>
    <row r="164" spans="1:2" x14ac:dyDescent="0.2">
      <c r="A164">
        <v>3510003</v>
      </c>
      <c r="B164" t="s">
        <v>602</v>
      </c>
    </row>
    <row r="165" spans="1:2" x14ac:dyDescent="0.2">
      <c r="A165">
        <v>3510004</v>
      </c>
      <c r="B165" t="s">
        <v>436</v>
      </c>
    </row>
    <row r="166" spans="1:2" x14ac:dyDescent="0.2">
      <c r="A166">
        <v>3510005</v>
      </c>
      <c r="B166" t="s">
        <v>437</v>
      </c>
    </row>
    <row r="167" spans="1:2" x14ac:dyDescent="0.2">
      <c r="A167">
        <v>3510006</v>
      </c>
      <c r="B167" t="s">
        <v>438</v>
      </c>
    </row>
    <row r="168" spans="1:2" x14ac:dyDescent="0.2">
      <c r="A168">
        <v>3510007</v>
      </c>
      <c r="B168" t="s">
        <v>439</v>
      </c>
    </row>
    <row r="169" spans="1:2" x14ac:dyDescent="0.2">
      <c r="A169">
        <v>3510008</v>
      </c>
      <c r="B169" t="s">
        <v>603</v>
      </c>
    </row>
    <row r="170" spans="1:2" x14ac:dyDescent="0.2">
      <c r="A170">
        <v>3510100</v>
      </c>
      <c r="B170" t="s">
        <v>440</v>
      </c>
    </row>
    <row r="171" spans="1:2" x14ac:dyDescent="0.2">
      <c r="A171">
        <v>3610000</v>
      </c>
      <c r="B171" t="s">
        <v>605</v>
      </c>
    </row>
    <row r="172" spans="1:2" x14ac:dyDescent="0.2">
      <c r="A172">
        <v>3620000</v>
      </c>
      <c r="B172" t="s">
        <v>453</v>
      </c>
    </row>
    <row r="173" spans="1:2" x14ac:dyDescent="0.2">
      <c r="A173">
        <v>3630100</v>
      </c>
      <c r="B173" t="s">
        <v>454</v>
      </c>
    </row>
    <row r="174" spans="1:2" x14ac:dyDescent="0.2">
      <c r="A174">
        <v>3630200</v>
      </c>
      <c r="B174" t="s">
        <v>455</v>
      </c>
    </row>
    <row r="175" spans="1:2" x14ac:dyDescent="0.2">
      <c r="A175">
        <v>3630300</v>
      </c>
      <c r="B175" t="s">
        <v>606</v>
      </c>
    </row>
    <row r="176" spans="1:2" x14ac:dyDescent="0.2">
      <c r="A176">
        <v>3630400</v>
      </c>
      <c r="B176" t="s">
        <v>456</v>
      </c>
    </row>
    <row r="177" spans="1:2" x14ac:dyDescent="0.2">
      <c r="A177">
        <v>3630500</v>
      </c>
      <c r="B177" t="s">
        <v>457</v>
      </c>
    </row>
    <row r="178" spans="1:2" x14ac:dyDescent="0.2">
      <c r="A178">
        <v>3630510</v>
      </c>
      <c r="B178" t="s">
        <v>607</v>
      </c>
    </row>
    <row r="179" spans="1:2" x14ac:dyDescent="0.2">
      <c r="A179">
        <v>3630600</v>
      </c>
      <c r="B179" t="s">
        <v>608</v>
      </c>
    </row>
    <row r="180" spans="1:2" x14ac:dyDescent="0.2">
      <c r="A180">
        <v>3630700</v>
      </c>
      <c r="B180" t="s">
        <v>458</v>
      </c>
    </row>
    <row r="181" spans="1:2" x14ac:dyDescent="0.2">
      <c r="A181">
        <v>3630800</v>
      </c>
      <c r="B181" t="s">
        <v>459</v>
      </c>
    </row>
    <row r="182" spans="1:2" x14ac:dyDescent="0.2">
      <c r="A182">
        <v>3630900</v>
      </c>
      <c r="B182" t="s">
        <v>609</v>
      </c>
    </row>
    <row r="183" spans="1:2" x14ac:dyDescent="0.2">
      <c r="A183">
        <v>3631000</v>
      </c>
      <c r="B183" t="s">
        <v>610</v>
      </c>
    </row>
    <row r="184" spans="1:2" x14ac:dyDescent="0.2">
      <c r="A184">
        <v>3640000</v>
      </c>
      <c r="B184" t="s">
        <v>441</v>
      </c>
    </row>
    <row r="185" spans="1:2" x14ac:dyDescent="0.2">
      <c r="A185">
        <v>3660000</v>
      </c>
      <c r="B185" t="s">
        <v>611</v>
      </c>
    </row>
    <row r="186" spans="1:2" x14ac:dyDescent="0.2">
      <c r="A186">
        <v>3660001</v>
      </c>
      <c r="B186" t="s">
        <v>460</v>
      </c>
    </row>
    <row r="187" spans="1:2" x14ac:dyDescent="0.2">
      <c r="A187">
        <v>3660002</v>
      </c>
      <c r="B187" t="s">
        <v>461</v>
      </c>
    </row>
    <row r="188" spans="1:2" x14ac:dyDescent="0.2">
      <c r="A188">
        <v>3660003</v>
      </c>
      <c r="B188" t="s">
        <v>462</v>
      </c>
    </row>
    <row r="189" spans="1:2" x14ac:dyDescent="0.2">
      <c r="A189">
        <v>3660004</v>
      </c>
      <c r="B189" t="s">
        <v>463</v>
      </c>
    </row>
    <row r="190" spans="1:2" x14ac:dyDescent="0.2">
      <c r="A190">
        <v>3660005</v>
      </c>
      <c r="B190" t="s">
        <v>464</v>
      </c>
    </row>
    <row r="191" spans="1:2" x14ac:dyDescent="0.2">
      <c r="A191">
        <v>4110200</v>
      </c>
      <c r="B191" t="s">
        <v>443</v>
      </c>
    </row>
    <row r="192" spans="1:2" x14ac:dyDescent="0.2">
      <c r="A192">
        <v>4140100</v>
      </c>
      <c r="B192" t="s">
        <v>444</v>
      </c>
    </row>
    <row r="193" spans="1:2" x14ac:dyDescent="0.2">
      <c r="A193">
        <v>4140110</v>
      </c>
      <c r="B193" t="s">
        <v>445</v>
      </c>
    </row>
    <row r="194" spans="1:2" x14ac:dyDescent="0.2">
      <c r="A194">
        <v>4140200</v>
      </c>
      <c r="B194" t="s">
        <v>446</v>
      </c>
    </row>
    <row r="195" spans="1:2" x14ac:dyDescent="0.2">
      <c r="A195">
        <v>4140300</v>
      </c>
      <c r="B195" t="s">
        <v>447</v>
      </c>
    </row>
    <row r="196" spans="1:2" x14ac:dyDescent="0.2">
      <c r="A196">
        <v>4140400</v>
      </c>
      <c r="B196" t="s">
        <v>448</v>
      </c>
    </row>
    <row r="197" spans="1:2" x14ac:dyDescent="0.2">
      <c r="A197">
        <v>4140500</v>
      </c>
      <c r="B197" t="s">
        <v>449</v>
      </c>
    </row>
    <row r="198" spans="1:2" x14ac:dyDescent="0.2">
      <c r="A198">
        <v>4140512</v>
      </c>
      <c r="B198" t="s">
        <v>450</v>
      </c>
    </row>
    <row r="199" spans="1:2" x14ac:dyDescent="0.2">
      <c r="A199">
        <v>4140600</v>
      </c>
      <c r="B199" t="s">
        <v>451</v>
      </c>
    </row>
    <row r="200" spans="1:2" x14ac:dyDescent="0.2">
      <c r="A200">
        <v>4210000</v>
      </c>
      <c r="B200" t="s">
        <v>465</v>
      </c>
    </row>
    <row r="201" spans="1:2" x14ac:dyDescent="0.2">
      <c r="A201">
        <v>5110200</v>
      </c>
      <c r="B201" t="s">
        <v>624</v>
      </c>
    </row>
    <row r="202" spans="1:2" x14ac:dyDescent="0.2">
      <c r="A202">
        <v>5110202</v>
      </c>
      <c r="B202" t="s">
        <v>536</v>
      </c>
    </row>
    <row r="203" spans="1:2" x14ac:dyDescent="0.2">
      <c r="A203">
        <v>5110204</v>
      </c>
      <c r="B203" t="s">
        <v>509</v>
      </c>
    </row>
    <row r="204" spans="1:2" x14ac:dyDescent="0.2">
      <c r="A204">
        <v>5110800</v>
      </c>
      <c r="B204" t="s">
        <v>541</v>
      </c>
    </row>
    <row r="205" spans="1:2" x14ac:dyDescent="0.2">
      <c r="A205">
        <v>5111000</v>
      </c>
      <c r="B205" t="s">
        <v>732</v>
      </c>
    </row>
    <row r="206" spans="1:2" x14ac:dyDescent="0.2">
      <c r="A206">
        <v>5111200</v>
      </c>
      <c r="B206" t="s">
        <v>542</v>
      </c>
    </row>
    <row r="207" spans="1:2" x14ac:dyDescent="0.2">
      <c r="A207">
        <v>5111210</v>
      </c>
      <c r="B207" t="s">
        <v>510</v>
      </c>
    </row>
    <row r="208" spans="1:2" x14ac:dyDescent="0.2">
      <c r="A208">
        <v>5111300</v>
      </c>
      <c r="B208" t="s">
        <v>543</v>
      </c>
    </row>
    <row r="209" spans="1:2" x14ac:dyDescent="0.2">
      <c r="A209">
        <v>5210100</v>
      </c>
      <c r="B209" t="s">
        <v>537</v>
      </c>
    </row>
    <row r="210" spans="1:2" x14ac:dyDescent="0.2">
      <c r="A210">
        <v>5210200</v>
      </c>
      <c r="B210" t="s">
        <v>538</v>
      </c>
    </row>
    <row r="211" spans="1:2" x14ac:dyDescent="0.2">
      <c r="A211">
        <v>5230000</v>
      </c>
      <c r="B211" t="s">
        <v>539</v>
      </c>
    </row>
    <row r="212" spans="1:2" x14ac:dyDescent="0.2">
      <c r="A212">
        <v>5320100</v>
      </c>
      <c r="B212" t="s">
        <v>556</v>
      </c>
    </row>
    <row r="213" spans="1:2" x14ac:dyDescent="0.2">
      <c r="A213">
        <v>5370100</v>
      </c>
      <c r="B213" t="s">
        <v>511</v>
      </c>
    </row>
    <row r="214" spans="1:2" x14ac:dyDescent="0.2">
      <c r="A214">
        <v>5370110</v>
      </c>
      <c r="B214" t="s">
        <v>512</v>
      </c>
    </row>
    <row r="215" spans="1:2" x14ac:dyDescent="0.2">
      <c r="A215">
        <v>5370120</v>
      </c>
      <c r="B215" t="s">
        <v>513</v>
      </c>
    </row>
    <row r="216" spans="1:2" x14ac:dyDescent="0.2">
      <c r="A216">
        <v>5370130</v>
      </c>
      <c r="B216" t="s">
        <v>514</v>
      </c>
    </row>
    <row r="217" spans="1:2" x14ac:dyDescent="0.2">
      <c r="A217">
        <v>5370140</v>
      </c>
      <c r="B217" t="s">
        <v>515</v>
      </c>
    </row>
    <row r="218" spans="1:2" x14ac:dyDescent="0.2">
      <c r="A218">
        <v>5370200</v>
      </c>
      <c r="B218" t="s">
        <v>516</v>
      </c>
    </row>
    <row r="219" spans="1:2" x14ac:dyDescent="0.2">
      <c r="A219">
        <v>5370400</v>
      </c>
      <c r="B219" t="s">
        <v>517</v>
      </c>
    </row>
    <row r="220" spans="1:2" x14ac:dyDescent="0.2">
      <c r="A220">
        <v>5380200</v>
      </c>
      <c r="B220" t="s">
        <v>518</v>
      </c>
    </row>
    <row r="221" spans="1:2" x14ac:dyDescent="0.2">
      <c r="A221">
        <v>5420100</v>
      </c>
      <c r="B221" t="s">
        <v>530</v>
      </c>
    </row>
    <row r="222" spans="1:2" x14ac:dyDescent="0.2">
      <c r="A222">
        <v>5420200</v>
      </c>
      <c r="B222" t="s">
        <v>531</v>
      </c>
    </row>
    <row r="223" spans="1:2" x14ac:dyDescent="0.2">
      <c r="A223">
        <v>5470100</v>
      </c>
      <c r="B223" t="s">
        <v>557</v>
      </c>
    </row>
    <row r="224" spans="1:2" x14ac:dyDescent="0.2">
      <c r="A224">
        <v>5470200</v>
      </c>
      <c r="B224" t="s">
        <v>558</v>
      </c>
    </row>
    <row r="225" spans="1:2" x14ac:dyDescent="0.2">
      <c r="A225">
        <v>5480000</v>
      </c>
      <c r="B225" t="s">
        <v>532</v>
      </c>
    </row>
    <row r="226" spans="1:2" x14ac:dyDescent="0.2">
      <c r="A226">
        <v>5490100</v>
      </c>
      <c r="B226" t="s">
        <v>533</v>
      </c>
    </row>
    <row r="227" spans="1:2" x14ac:dyDescent="0.2">
      <c r="A227">
        <v>5510200</v>
      </c>
      <c r="B227" t="s">
        <v>534</v>
      </c>
    </row>
    <row r="228" spans="1:2" x14ac:dyDescent="0.2">
      <c r="A228">
        <v>5510210</v>
      </c>
      <c r="B228" t="s">
        <v>534</v>
      </c>
    </row>
    <row r="229" spans="1:2" x14ac:dyDescent="0.2">
      <c r="A229">
        <v>5520200</v>
      </c>
      <c r="B229" t="s">
        <v>519</v>
      </c>
    </row>
    <row r="230" spans="1:2" x14ac:dyDescent="0.2">
      <c r="A230">
        <v>5520400</v>
      </c>
      <c r="B230" t="s">
        <v>520</v>
      </c>
    </row>
    <row r="231" spans="1:2" x14ac:dyDescent="0.2">
      <c r="A231">
        <v>5530400</v>
      </c>
      <c r="B231" t="s">
        <v>497</v>
      </c>
    </row>
    <row r="232" spans="1:2" x14ac:dyDescent="0.2">
      <c r="A232">
        <v>5540000</v>
      </c>
      <c r="B232" t="s">
        <v>535</v>
      </c>
    </row>
    <row r="233" spans="1:2" x14ac:dyDescent="0.2">
      <c r="A233">
        <v>5540300</v>
      </c>
      <c r="B233" t="s">
        <v>521</v>
      </c>
    </row>
    <row r="234" spans="1:2" x14ac:dyDescent="0.2">
      <c r="A234">
        <v>5710000</v>
      </c>
      <c r="B234" t="s">
        <v>522</v>
      </c>
    </row>
    <row r="235" spans="1:2" x14ac:dyDescent="0.2">
      <c r="A235">
        <v>5710010</v>
      </c>
      <c r="B235" t="s">
        <v>559</v>
      </c>
    </row>
    <row r="236" spans="1:2" x14ac:dyDescent="0.2">
      <c r="A236">
        <v>5710201</v>
      </c>
      <c r="B236" t="s">
        <v>621</v>
      </c>
    </row>
    <row r="237" spans="1:2" x14ac:dyDescent="0.2">
      <c r="A237">
        <v>5710600</v>
      </c>
      <c r="B237" t="s">
        <v>523</v>
      </c>
    </row>
    <row r="238" spans="1:2" x14ac:dyDescent="0.2">
      <c r="A238">
        <v>5710601</v>
      </c>
      <c r="B238" t="s">
        <v>524</v>
      </c>
    </row>
    <row r="239" spans="1:2" x14ac:dyDescent="0.2">
      <c r="A239">
        <v>5710603</v>
      </c>
      <c r="B239" t="s">
        <v>525</v>
      </c>
    </row>
    <row r="240" spans="1:2" x14ac:dyDescent="0.2">
      <c r="A240">
        <v>5710606</v>
      </c>
      <c r="B240" t="s">
        <v>622</v>
      </c>
    </row>
    <row r="241" spans="1:2" x14ac:dyDescent="0.2">
      <c r="A241">
        <v>5710607</v>
      </c>
      <c r="B241" t="s">
        <v>623</v>
      </c>
    </row>
    <row r="242" spans="1:2" x14ac:dyDescent="0.2">
      <c r="A242">
        <v>5710607</v>
      </c>
      <c r="B242" t="s">
        <v>526</v>
      </c>
    </row>
    <row r="243" spans="1:2" x14ac:dyDescent="0.2">
      <c r="A243">
        <v>5730108</v>
      </c>
      <c r="B243" t="s">
        <v>550</v>
      </c>
    </row>
    <row r="244" spans="1:2" x14ac:dyDescent="0.2">
      <c r="A244">
        <v>5750000</v>
      </c>
      <c r="B244" t="s">
        <v>527</v>
      </c>
    </row>
    <row r="245" spans="1:2" x14ac:dyDescent="0.2">
      <c r="A245">
        <v>5750000</v>
      </c>
      <c r="B245" t="s">
        <v>527</v>
      </c>
    </row>
    <row r="246" spans="1:2" x14ac:dyDescent="0.2">
      <c r="A246">
        <v>5750202</v>
      </c>
      <c r="B246" t="s">
        <v>528</v>
      </c>
    </row>
    <row r="247" spans="1:2" x14ac:dyDescent="0.2">
      <c r="A247">
        <v>5750202</v>
      </c>
      <c r="B247" t="s">
        <v>528</v>
      </c>
    </row>
    <row r="248" spans="1:2" x14ac:dyDescent="0.2">
      <c r="A248">
        <v>6110000</v>
      </c>
      <c r="B248" t="s">
        <v>552</v>
      </c>
    </row>
    <row r="249" spans="1:2" x14ac:dyDescent="0.2">
      <c r="A249">
        <v>6120000</v>
      </c>
      <c r="B249" t="s">
        <v>553</v>
      </c>
    </row>
    <row r="250" spans="1:2" x14ac:dyDescent="0.2">
      <c r="A250">
        <v>6260000</v>
      </c>
      <c r="B250" t="s">
        <v>625</v>
      </c>
    </row>
    <row r="251" spans="1:2" x14ac:dyDescent="0.2">
      <c r="A251" t="s">
        <v>378</v>
      </c>
    </row>
    <row r="252" spans="1:2" x14ac:dyDescent="0.2">
      <c r="A252" t="s">
        <v>391</v>
      </c>
    </row>
    <row r="253" spans="1:2" x14ac:dyDescent="0.2">
      <c r="A253" t="s">
        <v>398</v>
      </c>
    </row>
    <row r="254" spans="1:2" x14ac:dyDescent="0.2">
      <c r="A254" t="s">
        <v>402</v>
      </c>
    </row>
    <row r="255" spans="1:2" x14ac:dyDescent="0.2">
      <c r="A255" t="s">
        <v>407</v>
      </c>
    </row>
    <row r="256" spans="1:2" x14ac:dyDescent="0.2">
      <c r="A256" t="s">
        <v>442</v>
      </c>
    </row>
    <row r="257" spans="1:1" x14ac:dyDescent="0.2">
      <c r="A257" t="s">
        <v>452</v>
      </c>
    </row>
    <row r="258" spans="1:1" x14ac:dyDescent="0.2">
      <c r="A258" t="s">
        <v>483</v>
      </c>
    </row>
    <row r="259" spans="1:1" x14ac:dyDescent="0.2">
      <c r="A259" t="s">
        <v>484</v>
      </c>
    </row>
    <row r="260" spans="1:1" x14ac:dyDescent="0.2">
      <c r="A260" t="s">
        <v>502</v>
      </c>
    </row>
    <row r="261" spans="1:1" x14ac:dyDescent="0.2">
      <c r="A261" t="s">
        <v>503</v>
      </c>
    </row>
    <row r="262" spans="1:1" x14ac:dyDescent="0.2">
      <c r="A262" t="s">
        <v>508</v>
      </c>
    </row>
    <row r="263" spans="1:1" x14ac:dyDescent="0.2">
      <c r="A263" t="s">
        <v>529</v>
      </c>
    </row>
    <row r="264" spans="1:1" x14ac:dyDescent="0.2">
      <c r="A264" t="s">
        <v>540</v>
      </c>
    </row>
    <row r="265" spans="1:1" x14ac:dyDescent="0.2">
      <c r="A265" t="s">
        <v>544</v>
      </c>
    </row>
    <row r="266" spans="1:1" x14ac:dyDescent="0.2">
      <c r="A266" t="s">
        <v>551</v>
      </c>
    </row>
    <row r="267" spans="1:1" x14ac:dyDescent="0.2">
      <c r="A267" t="s">
        <v>554</v>
      </c>
    </row>
  </sheetData>
  <sortState ref="A1:B370">
    <sortCondition ref="A1:A370"/>
  </sortState>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Gesamt</vt:lpstr>
      <vt:lpstr>Kat 1</vt:lpstr>
      <vt:lpstr>Kat 2</vt:lpstr>
      <vt:lpstr>Kat 3</vt:lpstr>
      <vt:lpstr>Einzahlungen</vt:lpstr>
      <vt:lpstr>Produkte</vt:lpstr>
      <vt:lpstr>'Kat 1'!Drucktitel</vt:lpstr>
      <vt:lpstr>'Kat 2'!Drucktitel</vt:lpstr>
      <vt:lpstr>'Kat 3'!Drucktitel</vt:lpstr>
    </vt:vector>
  </TitlesOfParts>
  <Company>Hansestadt Greifswald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Volkmann, Robert</cp:lastModifiedBy>
  <cp:lastPrinted>2019-10-30T09:53:08Z</cp:lastPrinted>
  <dcterms:created xsi:type="dcterms:W3CDTF">2011-08-30T11:39:33Z</dcterms:created>
  <dcterms:modified xsi:type="dcterms:W3CDTF">2020-01-09T08:28:27Z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